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 codeName="{B7FE6334-C1A2-E50D-BD3D-5F4D41BBC2E3}"/>
  <workbookPr codeName="ThisWorkbook" defaultThemeVersion="124226"/>
  <bookViews>
    <workbookView xWindow="10905" yWindow="-15" windowWidth="10740" windowHeight="10095" activeTab="1"/>
  </bookViews>
  <sheets>
    <sheet name="Feuil4" sheetId="17" r:id="rId1"/>
    <sheet name="Type" sheetId="25" r:id="rId2"/>
  </sheets>
  <definedNames>
    <definedName name="_xlnm._FilterDatabase" localSheetId="1" hidden="1">Type!$A$1:$ZE$52</definedName>
    <definedName name="Choix">#REF!</definedName>
    <definedName name="metier">#REF!</definedName>
  </definedNames>
  <calcPr calcId="125725"/>
  <customWorkbookViews>
    <customWorkbookView name="essai" guid="{A448399B-D5F6-40E6-B055-1DCA9646811C}" maximized="1" windowWidth="1436" windowHeight="675" activeSheetId="16"/>
  </customWorkbookViews>
</workbook>
</file>

<file path=xl/calcChain.xml><?xml version="1.0" encoding="utf-8"?>
<calcChain xmlns="http://schemas.openxmlformats.org/spreadsheetml/2006/main">
  <c r="BC103" i="25"/>
  <c r="BC102"/>
  <c r="BC101"/>
  <c r="BC100"/>
  <c r="AK100"/>
  <c r="AD100" s="1"/>
  <c r="BC99"/>
  <c r="BB99"/>
  <c r="AY99" s="1"/>
  <c r="BC98"/>
  <c r="BC97"/>
  <c r="BB97"/>
  <c r="AY97" s="1"/>
  <c r="BC96"/>
  <c r="BC95"/>
  <c r="BB95"/>
  <c r="AY95" s="1"/>
  <c r="BC94"/>
  <c r="BB94"/>
  <c r="AY94" s="1"/>
  <c r="BC93"/>
  <c r="BB93"/>
  <c r="AY93" s="1"/>
  <c r="BC92"/>
  <c r="BB92"/>
  <c r="AY92" s="1"/>
  <c r="BC91"/>
  <c r="BB91"/>
  <c r="AY91" s="1"/>
  <c r="BC90"/>
  <c r="BC89"/>
  <c r="BB89"/>
  <c r="AY89" s="1"/>
  <c r="BC88"/>
  <c r="BB88"/>
  <c r="AY88" s="1"/>
  <c r="BC87"/>
  <c r="BB87"/>
  <c r="AY87" s="1"/>
  <c r="BC86"/>
  <c r="BC85"/>
  <c r="BC84"/>
  <c r="BC83"/>
  <c r="BB83"/>
  <c r="AY83" s="1"/>
  <c r="BC82"/>
  <c r="BC81"/>
  <c r="BC80"/>
  <c r="BB80"/>
  <c r="AY80" s="1"/>
  <c r="BC79"/>
  <c r="BB79"/>
  <c r="AY79" s="1"/>
  <c r="BC78"/>
  <c r="BB78"/>
  <c r="AY78" s="1"/>
  <c r="BC77"/>
  <c r="BC76"/>
  <c r="BB76"/>
  <c r="AY76"/>
  <c r="BC75"/>
  <c r="BC74"/>
  <c r="BC73"/>
  <c r="BC72"/>
  <c r="BC71"/>
  <c r="AY71"/>
  <c r="BC70"/>
  <c r="BC69"/>
  <c r="BC68"/>
  <c r="AL68"/>
  <c r="BC66"/>
  <c r="BC65"/>
  <c r="BC64"/>
  <c r="BC63"/>
  <c r="BC62"/>
  <c r="BC61"/>
  <c r="BC60"/>
  <c r="BC59"/>
  <c r="L102"/>
  <c r="BC58"/>
  <c r="BC57"/>
  <c r="BC56"/>
  <c r="BC55"/>
  <c r="BC54"/>
  <c r="BC53"/>
  <c r="N53"/>
  <c r="BC52"/>
  <c r="BC51"/>
  <c r="BC50"/>
  <c r="BC49"/>
  <c r="AK49"/>
  <c r="AD49" s="1"/>
  <c r="BC48"/>
  <c r="BC47"/>
  <c r="BC46"/>
  <c r="BC45"/>
  <c r="BC44"/>
  <c r="BC43"/>
  <c r="BC42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AY20"/>
  <c r="BC19"/>
  <c r="BC18"/>
  <c r="BC17"/>
  <c r="AL17"/>
  <c r="BC15"/>
  <c r="BC14"/>
  <c r="BC13"/>
  <c r="BC12"/>
  <c r="BC11"/>
  <c r="BC10"/>
  <c r="BC9"/>
  <c r="BC8"/>
  <c r="M8"/>
  <c r="L51" s="1"/>
  <c r="BC7"/>
  <c r="BC6"/>
  <c r="BC5"/>
  <c r="BC4"/>
  <c r="BC3"/>
  <c r="BC2"/>
  <c r="M60" l="1"/>
  <c r="BB60" s="1"/>
  <c r="AY60" s="1"/>
  <c r="O62"/>
  <c r="N2"/>
  <c r="O11"/>
  <c r="M9"/>
  <c r="BB9" s="1"/>
  <c r="AY9" s="1"/>
  <c r="P64" l="1"/>
  <c r="O63"/>
  <c r="BB63" s="1"/>
  <c r="AY63" s="1"/>
  <c r="P13"/>
  <c r="O12"/>
  <c r="BB12" s="1"/>
  <c r="AY12" s="1"/>
  <c r="S71" l="1"/>
  <c r="Q102"/>
  <c r="P66"/>
  <c r="P65"/>
  <c r="BB65" s="1"/>
  <c r="AY65" s="1"/>
  <c r="R61"/>
  <c r="Q51"/>
  <c r="R10"/>
  <c r="P15"/>
  <c r="BB15" s="1"/>
  <c r="AY15" s="1"/>
  <c r="P14"/>
  <c r="BB14" s="1"/>
  <c r="AY14" s="1"/>
  <c r="S20"/>
  <c r="P67" l="1"/>
  <c r="BB67" s="1"/>
  <c r="AY67" s="1"/>
  <c r="BB66"/>
  <c r="AY66" s="1"/>
  <c r="W85"/>
  <c r="S72"/>
  <c r="T55"/>
  <c r="P16"/>
  <c r="BB16" s="1"/>
  <c r="AY16" s="1"/>
  <c r="W34"/>
  <c r="T4"/>
  <c r="S21"/>
  <c r="BB21" s="1"/>
  <c r="AY21" s="1"/>
  <c r="S74" l="1"/>
  <c r="BB74" s="1"/>
  <c r="AY74" s="1"/>
  <c r="S73"/>
  <c r="BB73" s="1"/>
  <c r="AY73" s="1"/>
  <c r="BB72"/>
  <c r="AY72" s="1"/>
  <c r="U102"/>
  <c r="T57"/>
  <c r="T58" s="1"/>
  <c r="BB58" s="1"/>
  <c r="AY58" s="1"/>
  <c r="T56"/>
  <c r="BB56" s="1"/>
  <c r="AY56" s="1"/>
  <c r="V54"/>
  <c r="X96"/>
  <c r="W94"/>
  <c r="W95" s="1"/>
  <c r="S23"/>
  <c r="BB23" s="1"/>
  <c r="AY23" s="1"/>
  <c r="S22"/>
  <c r="BB22" s="1"/>
  <c r="AY22" s="1"/>
  <c r="X45"/>
  <c r="W43"/>
  <c r="BB43" s="1"/>
  <c r="AY43" s="1"/>
  <c r="V3"/>
  <c r="U51"/>
  <c r="T6"/>
  <c r="T7" s="1"/>
  <c r="BB7" s="1"/>
  <c r="AY7" s="1"/>
  <c r="T5"/>
  <c r="BB5" s="1"/>
  <c r="AY5" s="1"/>
  <c r="Y68" l="1"/>
  <c r="X97"/>
  <c r="W44"/>
  <c r="BB44" s="1"/>
  <c r="AY44" s="1"/>
  <c r="X46"/>
  <c r="BB46" s="1"/>
  <c r="AY46" s="1"/>
  <c r="Y17"/>
  <c r="Y69" l="1"/>
  <c r="BB69" s="1"/>
  <c r="AY69" s="1"/>
  <c r="Z102"/>
  <c r="AA82"/>
  <c r="Z51"/>
  <c r="AA31"/>
  <c r="Y18"/>
  <c r="BB18" s="1"/>
  <c r="AY18" s="1"/>
  <c r="AA84" l="1"/>
  <c r="AB68"/>
  <c r="AA33"/>
  <c r="AB17"/>
  <c r="AC102" l="1"/>
  <c r="AF84"/>
  <c r="AF87" s="1"/>
  <c r="AH96" s="1"/>
  <c r="AE82"/>
  <c r="AB70"/>
  <c r="BB70" s="1"/>
  <c r="AY70" s="1"/>
  <c r="AC51"/>
  <c r="AF33"/>
  <c r="AF36" s="1"/>
  <c r="BB36" s="1"/>
  <c r="AY36" s="1"/>
  <c r="AE31"/>
  <c r="AB19"/>
  <c r="BB19" s="1"/>
  <c r="AY19" s="1"/>
  <c r="AE83" l="1"/>
  <c r="AG81"/>
  <c r="AH45"/>
  <c r="AE32"/>
  <c r="BB32" s="1"/>
  <c r="AY32" s="1"/>
  <c r="AG30"/>
  <c r="AI90" l="1"/>
  <c r="AO82"/>
  <c r="AO31"/>
  <c r="AI39"/>
  <c r="AI91" l="1"/>
  <c r="AI92" s="1"/>
  <c r="AI93" s="1"/>
  <c r="AJ102"/>
  <c r="AM77"/>
  <c r="AJ51"/>
  <c r="AM26"/>
  <c r="AI40"/>
  <c r="BB40" s="1"/>
  <c r="AY40" s="1"/>
  <c r="AS98" l="1"/>
  <c r="AS99" s="1"/>
  <c r="AP84"/>
  <c r="AM78"/>
  <c r="AM79" s="1"/>
  <c r="AM80" s="1"/>
  <c r="AN75"/>
  <c r="AN76" s="1"/>
  <c r="AI41"/>
  <c r="BB41" s="1"/>
  <c r="AY41" s="1"/>
  <c r="AP33"/>
  <c r="AS47"/>
  <c r="AS48" s="1"/>
  <c r="BB48" s="1"/>
  <c r="AY48" s="1"/>
  <c r="AM27"/>
  <c r="BB27" s="1"/>
  <c r="AY27" s="1"/>
  <c r="AN24"/>
  <c r="AN25" s="1"/>
  <c r="BB25" s="1"/>
  <c r="AY25" s="1"/>
  <c r="AR90" l="1"/>
  <c r="AQ84"/>
  <c r="AQ88" s="1"/>
  <c r="AP89"/>
  <c r="AM28"/>
  <c r="BB28" s="1"/>
  <c r="AY28" s="1"/>
  <c r="AI42"/>
  <c r="BB42" s="1"/>
  <c r="AY42" s="1"/>
  <c r="AR39"/>
  <c r="AP38"/>
  <c r="BB38" s="1"/>
  <c r="AY38" s="1"/>
  <c r="AQ33"/>
  <c r="AQ37" s="1"/>
  <c r="BB37" s="1"/>
  <c r="AY37" s="1"/>
  <c r="AT103" l="1"/>
  <c r="AU102"/>
  <c r="AU101"/>
  <c r="AM29"/>
  <c r="BB29" s="1"/>
  <c r="AY29" s="1"/>
  <c r="AT52"/>
  <c r="AU50"/>
  <c r="AU51"/>
</calcChain>
</file>

<file path=xl/sharedStrings.xml><?xml version="1.0" encoding="utf-8"?>
<sst xmlns="http://schemas.openxmlformats.org/spreadsheetml/2006/main" count="718" uniqueCount="179">
  <si>
    <t>GO</t>
  </si>
  <si>
    <t>Enduit</t>
  </si>
  <si>
    <t>Pont réant</t>
  </si>
  <si>
    <t>Entreprise</t>
  </si>
  <si>
    <t>PAC
Chaudière</t>
  </si>
  <si>
    <t>terrassement</t>
  </si>
  <si>
    <t>charpente</t>
  </si>
  <si>
    <t>couverture</t>
  </si>
  <si>
    <t>étanchéité</t>
  </si>
  <si>
    <t>gouttière</t>
  </si>
  <si>
    <t>men ext</t>
  </si>
  <si>
    <t>enduit</t>
  </si>
  <si>
    <t>PC</t>
  </si>
  <si>
    <t>chape</t>
  </si>
  <si>
    <t>isolation</t>
  </si>
  <si>
    <t>placo</t>
  </si>
  <si>
    <t>sortie cable</t>
  </si>
  <si>
    <t>encastrer</t>
  </si>
  <si>
    <t>Bande</t>
  </si>
  <si>
    <t>Carrelage</t>
  </si>
  <si>
    <t>Men int</t>
  </si>
  <si>
    <t>Escalier</t>
  </si>
  <si>
    <t>Fermeture</t>
  </si>
  <si>
    <t>Finition elec</t>
  </si>
  <si>
    <t>Finition plomb</t>
  </si>
  <si>
    <t>Finition plinthes</t>
  </si>
  <si>
    <t>Peinture</t>
  </si>
  <si>
    <t>rampanage
Finition</t>
  </si>
  <si>
    <t>Terrassement</t>
  </si>
  <si>
    <t>Charpente</t>
  </si>
  <si>
    <t>Gouttière</t>
  </si>
  <si>
    <t>Etanchéité</t>
  </si>
  <si>
    <t>Isolation</t>
  </si>
  <si>
    <t>Menuiserie ext</t>
  </si>
  <si>
    <t>Electricité</t>
  </si>
  <si>
    <t>Chape fluide</t>
  </si>
  <si>
    <t>Sol souple</t>
  </si>
  <si>
    <t>Couverture</t>
  </si>
  <si>
    <t>Cloison sous escalier</t>
  </si>
  <si>
    <t>délais</t>
  </si>
  <si>
    <t>Terrassement finition</t>
  </si>
  <si>
    <t>Nom contact</t>
  </si>
  <si>
    <t>N° portable</t>
  </si>
  <si>
    <t>N° fixe</t>
  </si>
  <si>
    <t>Mail</t>
  </si>
  <si>
    <t>EGY</t>
  </si>
  <si>
    <t>Client</t>
  </si>
  <si>
    <t>N° dossier</t>
  </si>
  <si>
    <t>Ville</t>
  </si>
  <si>
    <t>Corps d'état</t>
  </si>
  <si>
    <t>Artisan</t>
  </si>
  <si>
    <t>Prise de cote</t>
  </si>
  <si>
    <t>Nettoyage GO</t>
  </si>
  <si>
    <t>Nettoyage Couverture</t>
  </si>
  <si>
    <t>Nettoyage Enduit</t>
  </si>
  <si>
    <t>Nettoyage Isolation</t>
  </si>
  <si>
    <t>Nettoyage placo</t>
  </si>
  <si>
    <t>Nettoyage sol</t>
  </si>
  <si>
    <t>Nettoyage Final</t>
  </si>
  <si>
    <t>Nettoyage ext</t>
  </si>
  <si>
    <t>Depot big bag</t>
  </si>
  <si>
    <t>Nettoyage int</t>
  </si>
  <si>
    <t>Elec Plomb chauf</t>
  </si>
  <si>
    <t>1ere passe elec plomb</t>
  </si>
  <si>
    <t>commentaires</t>
  </si>
  <si>
    <t>terrassier</t>
  </si>
  <si>
    <t>maçon</t>
  </si>
  <si>
    <t>bande</t>
  </si>
  <si>
    <t>nettoyage</t>
  </si>
  <si>
    <t>menuisier plaquiste</t>
  </si>
  <si>
    <t xml:space="preserve">carrelage / chape </t>
  </si>
  <si>
    <t>escalier</t>
  </si>
  <si>
    <t>tout afficher</t>
  </si>
  <si>
    <t xml:space="preserve">  </t>
  </si>
  <si>
    <t>Bretagne materiaux</t>
  </si>
  <si>
    <t>La rivière</t>
  </si>
  <si>
    <t>Point p goven</t>
  </si>
  <si>
    <t>Conduit  isotip</t>
  </si>
  <si>
    <t>Denis materiaux</t>
  </si>
  <si>
    <t>Placo</t>
  </si>
  <si>
    <t>Kline</t>
  </si>
  <si>
    <t>Armen</t>
  </si>
  <si>
    <t>Lenouy</t>
  </si>
  <si>
    <t>Dispano</t>
  </si>
  <si>
    <t>Parquet</t>
  </si>
  <si>
    <t>LMS</t>
  </si>
  <si>
    <t>Rexel</t>
  </si>
  <si>
    <t>Sanitaire</t>
  </si>
  <si>
    <t>Mafart</t>
  </si>
  <si>
    <t>PAC</t>
  </si>
  <si>
    <t>Radiateur</t>
  </si>
  <si>
    <t>Point p béton</t>
  </si>
  <si>
    <t>Point p</t>
  </si>
  <si>
    <t>Casa</t>
  </si>
  <si>
    <t>Chauffage</t>
  </si>
  <si>
    <t>non</t>
  </si>
  <si>
    <t>Boschat</t>
  </si>
  <si>
    <t>Plancher chauffant</t>
  </si>
  <si>
    <t>Date envoi bdc</t>
  </si>
  <si>
    <t>livré 
oui / non</t>
  </si>
  <si>
    <t>Isol chauffage</t>
  </si>
  <si>
    <t>Cedi brest</t>
  </si>
  <si>
    <t>Ponçage chappe</t>
  </si>
  <si>
    <t>Peinture organo</t>
  </si>
  <si>
    <t>Fournisseur</t>
  </si>
  <si>
    <t>Artisan 
Fournisseur</t>
  </si>
  <si>
    <t>Prévisionelle</t>
  </si>
  <si>
    <t>Déclenchement
en semaine</t>
  </si>
  <si>
    <t>Date 
livraison</t>
  </si>
  <si>
    <t>Commentaire</t>
  </si>
  <si>
    <t>adresse mail
artisan / fournisseur</t>
  </si>
  <si>
    <t>enduit / peinture</t>
  </si>
  <si>
    <t>Couvertine</t>
  </si>
  <si>
    <t>sol souple</t>
  </si>
  <si>
    <t>entreprise 1</t>
  </si>
  <si>
    <t>entreprise 2</t>
  </si>
  <si>
    <t>entreprise 3</t>
  </si>
  <si>
    <t>entreprise 4</t>
  </si>
  <si>
    <t>entreprise 5</t>
  </si>
  <si>
    <t>entreprise 6</t>
  </si>
  <si>
    <t>entreprise 7</t>
  </si>
  <si>
    <t>entreprise 8</t>
  </si>
  <si>
    <t>entreprise 9</t>
  </si>
  <si>
    <t>entreprise 10</t>
  </si>
  <si>
    <t>entreprise 11</t>
  </si>
  <si>
    <t>entreprise 12</t>
  </si>
  <si>
    <t>entreprise 13</t>
  </si>
  <si>
    <t>entreprise 14</t>
  </si>
  <si>
    <t>entreprise 15</t>
  </si>
  <si>
    <t>entreprise 16</t>
  </si>
  <si>
    <t>entreprise 17</t>
  </si>
  <si>
    <t>entreprise 18</t>
  </si>
  <si>
    <t>entreprise 19</t>
  </si>
  <si>
    <t>entreprise 20</t>
  </si>
  <si>
    <t>entreprise 21</t>
  </si>
  <si>
    <t>entreprise 22</t>
  </si>
  <si>
    <t>entreprise 23</t>
  </si>
  <si>
    <t>entreprise 24</t>
  </si>
  <si>
    <t>entreprise 25</t>
  </si>
  <si>
    <t>entreprise 26</t>
  </si>
  <si>
    <t>entreprise 27</t>
  </si>
  <si>
    <t>entreprise 28</t>
  </si>
  <si>
    <t>entreprise 29</t>
  </si>
  <si>
    <t>entreprise 30</t>
  </si>
  <si>
    <t>entreprise 31</t>
  </si>
  <si>
    <t>entreprise 32</t>
  </si>
  <si>
    <t>entreprise 33</t>
  </si>
  <si>
    <t>entreprise 34</t>
  </si>
  <si>
    <t>entreprise 35</t>
  </si>
  <si>
    <t>entreprise 36</t>
  </si>
  <si>
    <t>entreprise 37</t>
  </si>
  <si>
    <t>entreprise 38</t>
  </si>
  <si>
    <t>entreprise 39</t>
  </si>
  <si>
    <t>entreprise 40</t>
  </si>
  <si>
    <t>entreprise 41</t>
  </si>
  <si>
    <t>entreprise 42</t>
  </si>
  <si>
    <t>entreprise 43</t>
  </si>
  <si>
    <t>entreprise 44</t>
  </si>
  <si>
    <t>entreprise 45</t>
  </si>
  <si>
    <t>entreprise 46</t>
  </si>
  <si>
    <t>entreprise 47</t>
  </si>
  <si>
    <t>entreprise 48</t>
  </si>
  <si>
    <t>entreprise 49</t>
  </si>
  <si>
    <t>entreprise1@gmail.com</t>
  </si>
  <si>
    <t>entreprise2@gmail.com</t>
  </si>
  <si>
    <t>entreprise3@gmail.com</t>
  </si>
  <si>
    <t>entreprise4@gmail.com</t>
  </si>
  <si>
    <t>entreprise5@gmail.com</t>
  </si>
  <si>
    <t>entreprise6@gmail.com</t>
  </si>
  <si>
    <t>entreprise7@gmail.com</t>
  </si>
  <si>
    <t>entreprise8@gmail.com</t>
  </si>
  <si>
    <t>entreprise9@gmail.com</t>
  </si>
  <si>
    <t>entreprise10@gmail.com</t>
  </si>
  <si>
    <t>entreprise11@gmail.com</t>
  </si>
  <si>
    <t>entreprise12@gmail.com</t>
  </si>
  <si>
    <t>rennes</t>
  </si>
  <si>
    <t>chantier 1</t>
  </si>
  <si>
    <t>entreprise 0</t>
  </si>
  <si>
    <t>chantier 2</t>
  </si>
</sst>
</file>

<file path=xl/styles.xml><?xml version="1.0" encoding="utf-8"?>
<styleSheet xmlns="http://schemas.openxmlformats.org/spreadsheetml/2006/main">
  <numFmts count="2">
    <numFmt numFmtId="164" formatCode="&quot;S &quot;0"/>
    <numFmt numFmtId="165" formatCode="0#&quot; &quot;##&quot; &quot;##&quot; &quot;##&quot; &quot;##"/>
  </numFmts>
  <fonts count="8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1" applyFill="1" applyAlignment="1" applyProtection="1">
      <alignment vertical="top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left" textRotation="90"/>
    </xf>
    <xf numFmtId="0" fontId="0" fillId="0" borderId="0" xfId="0" applyNumberFormat="1" applyAlignment="1">
      <alignment horizontal="left" textRotation="90" wrapText="1"/>
    </xf>
    <xf numFmtId="0" fontId="3" fillId="0" borderId="0" xfId="1" applyAlignment="1" applyProtection="1"/>
    <xf numFmtId="165" fontId="0" fillId="0" borderId="0" xfId="0" applyNumberFormat="1"/>
    <xf numFmtId="165" fontId="5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Fill="1" applyBorder="1"/>
    <xf numFmtId="14" fontId="0" fillId="0" borderId="4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3" fillId="0" borderId="0" xfId="1" applyFill="1" applyBorder="1" applyAlignment="1" applyProtection="1"/>
    <xf numFmtId="0" fontId="3" fillId="0" borderId="0" xfId="1" applyFill="1" applyAlignment="1" applyProtection="1">
      <alignment horizontal="left" vertical="center" wrapText="1"/>
    </xf>
    <xf numFmtId="164" fontId="0" fillId="0" borderId="3" xfId="0" applyNumberFormat="1" applyFill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/>
    <xf numFmtId="0" fontId="0" fillId="0" borderId="0" xfId="0" applyFill="1"/>
    <xf numFmtId="0" fontId="0" fillId="0" borderId="3" xfId="0" applyFill="1" applyBorder="1" applyAlignment="1">
      <alignment horizontal="center" vertical="center"/>
    </xf>
    <xf numFmtId="0" fontId="0" fillId="0" borderId="5" xfId="0" applyFill="1" applyBorder="1"/>
    <xf numFmtId="164" fontId="0" fillId="0" borderId="5" xfId="0" applyNumberFormat="1" applyFill="1" applyBorder="1"/>
    <xf numFmtId="14" fontId="0" fillId="0" borderId="9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center" vertical="center"/>
    </xf>
    <xf numFmtId="14" fontId="0" fillId="0" borderId="13" xfId="0" applyNumberForma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 vertical="center"/>
    </xf>
    <xf numFmtId="14" fontId="0" fillId="0" borderId="12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0" fontId="0" fillId="0" borderId="2" xfId="0" applyFill="1" applyBorder="1"/>
    <xf numFmtId="0" fontId="0" fillId="0" borderId="11" xfId="0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15" xfId="0" applyFont="1" applyFill="1" applyBorder="1"/>
    <xf numFmtId="0" fontId="0" fillId="0" borderId="16" xfId="0" applyFill="1" applyBorder="1"/>
    <xf numFmtId="0" fontId="0" fillId="0" borderId="17" xfId="0" applyFill="1" applyBorder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17" xfId="0" applyNumberFormat="1" applyFill="1" applyBorder="1" applyAlignment="1">
      <alignment horizontal="center"/>
    </xf>
    <xf numFmtId="164" fontId="0" fillId="0" borderId="17" xfId="0" applyNumberFormat="1" applyFill="1" applyBorder="1"/>
    <xf numFmtId="164" fontId="0" fillId="0" borderId="18" xfId="0" applyNumberFormat="1" applyFill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treprise8@gmail.com" TargetMode="External"/><Relationship Id="rId3" Type="http://schemas.openxmlformats.org/officeDocument/2006/relationships/hyperlink" Target="mailto:entreprise3@gmail.com" TargetMode="External"/><Relationship Id="rId7" Type="http://schemas.openxmlformats.org/officeDocument/2006/relationships/hyperlink" Target="mailto:entreprise7@gmail.com" TargetMode="External"/><Relationship Id="rId12" Type="http://schemas.openxmlformats.org/officeDocument/2006/relationships/hyperlink" Target="mailto:entreprise11@gmail.com" TargetMode="External"/><Relationship Id="rId2" Type="http://schemas.openxmlformats.org/officeDocument/2006/relationships/hyperlink" Target="mailto:entreprise2@gmail.com" TargetMode="External"/><Relationship Id="rId1" Type="http://schemas.openxmlformats.org/officeDocument/2006/relationships/hyperlink" Target="mailto:entreprise1@gmail.com" TargetMode="External"/><Relationship Id="rId6" Type="http://schemas.openxmlformats.org/officeDocument/2006/relationships/hyperlink" Target="mailto:entreprise6@gmail.com" TargetMode="External"/><Relationship Id="rId11" Type="http://schemas.openxmlformats.org/officeDocument/2006/relationships/hyperlink" Target="mailto:entreprise12@gmail.com" TargetMode="External"/><Relationship Id="rId5" Type="http://schemas.openxmlformats.org/officeDocument/2006/relationships/hyperlink" Target="mailto:entreprise5@gmail.com" TargetMode="External"/><Relationship Id="rId10" Type="http://schemas.openxmlformats.org/officeDocument/2006/relationships/hyperlink" Target="mailto:entreprise9@gmail.com" TargetMode="External"/><Relationship Id="rId4" Type="http://schemas.openxmlformats.org/officeDocument/2006/relationships/hyperlink" Target="mailto:entreprise4@gmail.com" TargetMode="External"/><Relationship Id="rId9" Type="http://schemas.openxmlformats.org/officeDocument/2006/relationships/hyperlink" Target="mailto:entreprise10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>
    <pageSetUpPr autoPageBreaks="0"/>
  </sheetPr>
  <dimension ref="B1:H73"/>
  <sheetViews>
    <sheetView workbookViewId="0">
      <selection activeCell="F15" sqref="F15"/>
    </sheetView>
  </sheetViews>
  <sheetFormatPr baseColWidth="10" defaultColWidth="11.42578125" defaultRowHeight="15"/>
  <cols>
    <col min="1" max="1" width="12.85546875" customWidth="1"/>
    <col min="2" max="2" width="29.85546875" customWidth="1"/>
    <col min="3" max="3" width="15" customWidth="1"/>
    <col min="4" max="4" width="13.28515625" customWidth="1"/>
    <col min="5" max="5" width="3.42578125" customWidth="1"/>
    <col min="6" max="6" width="40.140625" customWidth="1"/>
    <col min="7" max="9" width="27.140625" customWidth="1"/>
  </cols>
  <sheetData>
    <row r="1" spans="2:8">
      <c r="B1" t="s">
        <v>3</v>
      </c>
      <c r="C1" t="s">
        <v>41</v>
      </c>
      <c r="D1" t="s">
        <v>42</v>
      </c>
      <c r="E1" t="s">
        <v>43</v>
      </c>
      <c r="F1" t="s">
        <v>44</v>
      </c>
    </row>
    <row r="2" spans="2:8">
      <c r="B2" t="s">
        <v>72</v>
      </c>
      <c r="F2" t="s">
        <v>73</v>
      </c>
      <c r="G2" s="63" t="s">
        <v>72</v>
      </c>
    </row>
    <row r="3" spans="2:8" ht="15.75" thickBot="1"/>
    <row r="4" spans="2:8">
      <c r="B4" t="s">
        <v>114</v>
      </c>
      <c r="F4" s="11" t="s">
        <v>163</v>
      </c>
      <c r="G4" t="s">
        <v>65</v>
      </c>
      <c r="H4" s="16"/>
    </row>
    <row r="5" spans="2:8">
      <c r="B5" t="s">
        <v>115</v>
      </c>
      <c r="F5" s="11" t="s">
        <v>164</v>
      </c>
      <c r="G5" t="s">
        <v>65</v>
      </c>
      <c r="H5" s="7"/>
    </row>
    <row r="6" spans="2:8">
      <c r="B6" t="s">
        <v>116</v>
      </c>
      <c r="F6" s="11" t="s">
        <v>165</v>
      </c>
      <c r="G6" t="s">
        <v>65</v>
      </c>
      <c r="H6" s="3"/>
    </row>
    <row r="7" spans="2:8">
      <c r="B7" t="s">
        <v>117</v>
      </c>
      <c r="F7" s="11" t="s">
        <v>166</v>
      </c>
      <c r="G7" t="s">
        <v>66</v>
      </c>
      <c r="H7" s="3"/>
    </row>
    <row r="8" spans="2:8">
      <c r="B8" t="s">
        <v>118</v>
      </c>
      <c r="F8" s="11" t="s">
        <v>167</v>
      </c>
      <c r="G8" t="s">
        <v>66</v>
      </c>
      <c r="H8" s="3"/>
    </row>
    <row r="9" spans="2:8">
      <c r="B9" t="s">
        <v>119</v>
      </c>
      <c r="F9" s="11" t="s">
        <v>168</v>
      </c>
      <c r="H9" s="3"/>
    </row>
    <row r="10" spans="2:8">
      <c r="B10" t="s">
        <v>120</v>
      </c>
      <c r="D10" s="13"/>
      <c r="E10" s="12"/>
      <c r="F10" s="11" t="s">
        <v>169</v>
      </c>
      <c r="G10" t="s">
        <v>6</v>
      </c>
      <c r="H10" s="3"/>
    </row>
    <row r="11" spans="2:8">
      <c r="B11" t="s">
        <v>121</v>
      </c>
      <c r="D11" s="13"/>
      <c r="E11" s="12"/>
      <c r="F11" s="11" t="s">
        <v>170</v>
      </c>
      <c r="G11" t="s">
        <v>6</v>
      </c>
      <c r="H11" s="19"/>
    </row>
    <row r="12" spans="2:8">
      <c r="B12" t="s">
        <v>122</v>
      </c>
      <c r="E12" s="13"/>
      <c r="F12" s="11" t="s">
        <v>171</v>
      </c>
      <c r="G12" t="s">
        <v>6</v>
      </c>
      <c r="H12" s="3"/>
    </row>
    <row r="13" spans="2:8">
      <c r="B13" t="s">
        <v>123</v>
      </c>
      <c r="E13" s="12"/>
      <c r="F13" s="11" t="s">
        <v>172</v>
      </c>
      <c r="G13" t="s">
        <v>7</v>
      </c>
      <c r="H13" s="3"/>
    </row>
    <row r="14" spans="2:8">
      <c r="B14" t="s">
        <v>124</v>
      </c>
      <c r="F14" s="11" t="s">
        <v>173</v>
      </c>
      <c r="G14" t="s">
        <v>7</v>
      </c>
      <c r="H14" s="3"/>
    </row>
    <row r="15" spans="2:8">
      <c r="B15" t="s">
        <v>125</v>
      </c>
      <c r="F15" s="11" t="s">
        <v>174</v>
      </c>
      <c r="G15" t="s">
        <v>7</v>
      </c>
      <c r="H15" s="3"/>
    </row>
    <row r="16" spans="2:8" ht="15.75" thickBot="1">
      <c r="B16" t="s">
        <v>126</v>
      </c>
      <c r="F16" s="11"/>
      <c r="G16" t="s">
        <v>7</v>
      </c>
      <c r="H16" s="18"/>
    </row>
    <row r="17" spans="2:8">
      <c r="B17" t="s">
        <v>127</v>
      </c>
      <c r="F17" s="11"/>
      <c r="G17" t="s">
        <v>9</v>
      </c>
      <c r="H17" s="19"/>
    </row>
    <row r="18" spans="2:8">
      <c r="B18" t="s">
        <v>128</v>
      </c>
      <c r="F18" s="11"/>
      <c r="G18" s="3" t="s">
        <v>69</v>
      </c>
    </row>
    <row r="19" spans="2:8">
      <c r="B19" t="s">
        <v>129</v>
      </c>
      <c r="F19" s="11"/>
      <c r="G19" s="3" t="s">
        <v>69</v>
      </c>
    </row>
    <row r="20" spans="2:8" ht="15.75" customHeight="1">
      <c r="B20" t="s">
        <v>130</v>
      </c>
      <c r="C20" s="14"/>
      <c r="F20" s="11"/>
      <c r="G20" s="3" t="s">
        <v>69</v>
      </c>
    </row>
    <row r="21" spans="2:8" ht="15.75" customHeight="1">
      <c r="B21" t="s">
        <v>131</v>
      </c>
      <c r="C21" s="14"/>
      <c r="G21" s="3" t="s">
        <v>69</v>
      </c>
    </row>
    <row r="22" spans="2:8">
      <c r="B22" t="s">
        <v>132</v>
      </c>
      <c r="C22" s="14"/>
      <c r="F22" s="11"/>
      <c r="G22" s="3" t="s">
        <v>69</v>
      </c>
    </row>
    <row r="23" spans="2:8">
      <c r="B23" t="s">
        <v>133</v>
      </c>
      <c r="C23" s="14"/>
      <c r="F23" s="11"/>
      <c r="G23" s="3" t="s">
        <v>69</v>
      </c>
    </row>
    <row r="24" spans="2:8">
      <c r="B24" t="s">
        <v>134</v>
      </c>
      <c r="C24" s="14"/>
      <c r="F24" s="11"/>
      <c r="G24" t="s">
        <v>71</v>
      </c>
    </row>
    <row r="25" spans="2:8">
      <c r="B25" t="s">
        <v>135</v>
      </c>
      <c r="C25" s="14"/>
      <c r="F25" s="11"/>
      <c r="G25" t="s">
        <v>71</v>
      </c>
    </row>
    <row r="26" spans="2:8">
      <c r="B26" t="s">
        <v>136</v>
      </c>
      <c r="F26" s="11"/>
      <c r="G26" s="3" t="s">
        <v>62</v>
      </c>
    </row>
    <row r="27" spans="2:8">
      <c r="B27" t="s">
        <v>137</v>
      </c>
      <c r="C27" s="12"/>
      <c r="F27" s="11"/>
      <c r="G27" s="3" t="s">
        <v>62</v>
      </c>
    </row>
    <row r="28" spans="2:8">
      <c r="B28" t="s">
        <v>138</v>
      </c>
      <c r="C28" s="14"/>
      <c r="F28" s="11"/>
      <c r="G28" s="3" t="s">
        <v>70</v>
      </c>
    </row>
    <row r="29" spans="2:8">
      <c r="B29" t="s">
        <v>139</v>
      </c>
      <c r="C29" s="14"/>
      <c r="F29" s="11"/>
      <c r="G29" s="3" t="s">
        <v>70</v>
      </c>
    </row>
    <row r="30" spans="2:8">
      <c r="B30" t="s">
        <v>140</v>
      </c>
      <c r="C30" s="14"/>
      <c r="F30" s="11"/>
      <c r="G30" s="3" t="s">
        <v>70</v>
      </c>
    </row>
    <row r="31" spans="2:8">
      <c r="B31" t="s">
        <v>141</v>
      </c>
      <c r="C31" s="14"/>
      <c r="F31" s="11"/>
      <c r="G31" s="3" t="s">
        <v>70</v>
      </c>
    </row>
    <row r="32" spans="2:8">
      <c r="B32" t="s">
        <v>142</v>
      </c>
      <c r="C32" s="14"/>
      <c r="F32" s="11"/>
      <c r="G32" s="3" t="s">
        <v>70</v>
      </c>
    </row>
    <row r="33" spans="2:8">
      <c r="B33" t="s">
        <v>143</v>
      </c>
      <c r="C33" s="14"/>
      <c r="F33" s="11"/>
      <c r="G33" t="s">
        <v>45</v>
      </c>
    </row>
    <row r="34" spans="2:8">
      <c r="B34" t="s">
        <v>144</v>
      </c>
      <c r="C34" s="12"/>
      <c r="F34" s="11"/>
      <c r="G34" t="s">
        <v>11</v>
      </c>
    </row>
    <row r="35" spans="2:8">
      <c r="B35" t="s">
        <v>145</v>
      </c>
      <c r="C35" s="12"/>
      <c r="F35" s="11"/>
      <c r="G35" t="s">
        <v>11</v>
      </c>
    </row>
    <row r="36" spans="2:8">
      <c r="B36" t="s">
        <v>146</v>
      </c>
      <c r="C36" s="14"/>
      <c r="F36" s="11"/>
      <c r="G36" s="3" t="s">
        <v>62</v>
      </c>
    </row>
    <row r="37" spans="2:8">
      <c r="B37" t="s">
        <v>147</v>
      </c>
      <c r="C37" s="14"/>
      <c r="F37" s="11"/>
      <c r="G37" s="3" t="s">
        <v>69</v>
      </c>
    </row>
    <row r="38" spans="2:8">
      <c r="B38" t="s">
        <v>148</v>
      </c>
      <c r="F38" s="11"/>
      <c r="G38" t="s">
        <v>67</v>
      </c>
    </row>
    <row r="39" spans="2:8" ht="15" customHeight="1">
      <c r="B39" t="s">
        <v>149</v>
      </c>
      <c r="F39" s="11"/>
      <c r="G39" s="3" t="s">
        <v>62</v>
      </c>
    </row>
    <row r="40" spans="2:8">
      <c r="B40" t="s">
        <v>150</v>
      </c>
      <c r="F40" s="11"/>
      <c r="G40" s="22" t="s">
        <v>11</v>
      </c>
    </row>
    <row r="41" spans="2:8" ht="15" customHeight="1">
      <c r="B41" t="s">
        <v>151</v>
      </c>
      <c r="F41" s="11"/>
      <c r="G41" s="3" t="s">
        <v>69</v>
      </c>
    </row>
    <row r="42" spans="2:8">
      <c r="B42" t="s">
        <v>152</v>
      </c>
      <c r="F42" s="11"/>
      <c r="G42" s="22" t="s">
        <v>62</v>
      </c>
    </row>
    <row r="43" spans="2:8">
      <c r="B43" t="s">
        <v>153</v>
      </c>
      <c r="F43" s="11"/>
      <c r="G43" s="3" t="s">
        <v>69</v>
      </c>
    </row>
    <row r="44" spans="2:8">
      <c r="B44" t="s">
        <v>154</v>
      </c>
      <c r="D44" s="4"/>
      <c r="F44" s="28"/>
      <c r="G44" s="22" t="s">
        <v>68</v>
      </c>
    </row>
    <row r="45" spans="2:8">
      <c r="B45" t="s">
        <v>155</v>
      </c>
      <c r="C45" s="1"/>
      <c r="D45" s="1"/>
      <c r="F45" s="5"/>
      <c r="G45" s="22" t="s">
        <v>68</v>
      </c>
    </row>
    <row r="46" spans="2:8">
      <c r="B46" t="s">
        <v>156</v>
      </c>
      <c r="C46" s="1"/>
      <c r="D46" s="1"/>
      <c r="F46" s="5"/>
      <c r="G46" s="22" t="s">
        <v>68</v>
      </c>
    </row>
    <row r="47" spans="2:8">
      <c r="B47" t="s">
        <v>157</v>
      </c>
      <c r="C47" s="1"/>
      <c r="D47" s="1"/>
      <c r="F47" s="5"/>
      <c r="G47" s="22" t="s">
        <v>68</v>
      </c>
    </row>
    <row r="48" spans="2:8" ht="18.75">
      <c r="B48" t="s">
        <v>158</v>
      </c>
      <c r="C48" s="1"/>
      <c r="E48" s="1"/>
      <c r="F48" s="11"/>
      <c r="G48" s="3" t="s">
        <v>69</v>
      </c>
      <c r="H48" s="2"/>
    </row>
    <row r="49" spans="2:8">
      <c r="B49" t="s">
        <v>159</v>
      </c>
      <c r="C49" s="1"/>
      <c r="D49" s="1"/>
      <c r="E49" s="1"/>
      <c r="F49" s="11"/>
      <c r="G49" s="3" t="s">
        <v>69</v>
      </c>
      <c r="H49" s="1"/>
    </row>
    <row r="50" spans="2:8">
      <c r="B50" t="s">
        <v>160</v>
      </c>
      <c r="C50" s="1"/>
      <c r="D50" s="1"/>
      <c r="E50" s="1"/>
      <c r="F50" s="11"/>
      <c r="G50" s="22" t="s">
        <v>62</v>
      </c>
    </row>
    <row r="51" spans="2:8">
      <c r="B51" t="s">
        <v>161</v>
      </c>
      <c r="D51" s="1"/>
      <c r="E51" s="1"/>
      <c r="F51" s="11"/>
      <c r="G51" s="22" t="s">
        <v>113</v>
      </c>
      <c r="H51" s="1"/>
    </row>
    <row r="52" spans="2:8">
      <c r="B52" t="s">
        <v>162</v>
      </c>
      <c r="D52" s="1"/>
      <c r="E52" s="1"/>
      <c r="F52" s="11"/>
      <c r="G52" s="22" t="s">
        <v>68</v>
      </c>
      <c r="H52" s="1"/>
    </row>
    <row r="53" spans="2:8">
      <c r="E53" s="1"/>
      <c r="F53" s="11"/>
    </row>
    <row r="54" spans="2:8">
      <c r="B54" s="43" t="s">
        <v>74</v>
      </c>
      <c r="C54" s="1"/>
      <c r="E54" s="1"/>
      <c r="F54" s="11"/>
      <c r="G54" s="22" t="s">
        <v>104</v>
      </c>
    </row>
    <row r="55" spans="2:8">
      <c r="B55" s="46" t="s">
        <v>83</v>
      </c>
      <c r="C55" s="1"/>
      <c r="D55" s="1"/>
      <c r="E55" s="1"/>
      <c r="F55" s="11"/>
      <c r="G55" s="22" t="s">
        <v>104</v>
      </c>
    </row>
    <row r="56" spans="2:8">
      <c r="B56" s="46" t="s">
        <v>75</v>
      </c>
      <c r="C56" s="1"/>
      <c r="D56" s="1"/>
      <c r="E56" s="1"/>
      <c r="F56" s="11"/>
      <c r="G56" s="22" t="s">
        <v>104</v>
      </c>
    </row>
    <row r="57" spans="2:8">
      <c r="B57" s="46" t="s">
        <v>76</v>
      </c>
      <c r="C57" s="1"/>
      <c r="E57" s="1"/>
      <c r="F57" s="11"/>
      <c r="G57" s="22" t="s">
        <v>104</v>
      </c>
    </row>
    <row r="58" spans="2:8">
      <c r="B58" s="43" t="s">
        <v>78</v>
      </c>
      <c r="C58" s="12"/>
      <c r="D58" s="1"/>
      <c r="F58" s="11"/>
      <c r="G58" s="22" t="s">
        <v>104</v>
      </c>
    </row>
    <row r="59" spans="2:8">
      <c r="B59" s="46" t="s">
        <v>80</v>
      </c>
      <c r="C59" s="12"/>
      <c r="F59" s="11"/>
      <c r="G59" s="22" t="s">
        <v>104</v>
      </c>
    </row>
    <row r="60" spans="2:8">
      <c r="B60" s="46" t="s">
        <v>81</v>
      </c>
      <c r="C60" s="12"/>
      <c r="F60" s="11"/>
      <c r="G60" s="22" t="s">
        <v>104</v>
      </c>
    </row>
    <row r="61" spans="2:8">
      <c r="B61" s="46" t="s">
        <v>82</v>
      </c>
      <c r="C61" s="12"/>
      <c r="F61" s="11"/>
      <c r="G61" s="22" t="s">
        <v>104</v>
      </c>
    </row>
    <row r="62" spans="2:8">
      <c r="B62" s="43" t="s">
        <v>83</v>
      </c>
      <c r="C62" s="14"/>
      <c r="F62" s="11"/>
      <c r="G62" s="22" t="s">
        <v>104</v>
      </c>
    </row>
    <row r="63" spans="2:8">
      <c r="B63" s="43" t="s">
        <v>96</v>
      </c>
      <c r="F63" s="11"/>
      <c r="G63" s="22" t="s">
        <v>104</v>
      </c>
    </row>
    <row r="64" spans="2:8">
      <c r="B64" s="43" t="s">
        <v>85</v>
      </c>
      <c r="F64" s="11"/>
      <c r="G64" s="22" t="s">
        <v>104</v>
      </c>
    </row>
    <row r="65" spans="2:7" ht="15" customHeight="1">
      <c r="B65" s="46" t="s">
        <v>88</v>
      </c>
      <c r="F65" s="5"/>
      <c r="G65" s="22" t="s">
        <v>104</v>
      </c>
    </row>
    <row r="66" spans="2:7">
      <c r="B66" s="46" t="s">
        <v>86</v>
      </c>
      <c r="F66" s="11"/>
      <c r="G66" s="22" t="s">
        <v>104</v>
      </c>
    </row>
    <row r="67" spans="2:7">
      <c r="B67" s="43" t="s">
        <v>92</v>
      </c>
      <c r="F67" s="11"/>
      <c r="G67" s="22" t="s">
        <v>104</v>
      </c>
    </row>
    <row r="68" spans="2:7">
      <c r="B68" s="43" t="s">
        <v>93</v>
      </c>
      <c r="F68" s="11"/>
      <c r="G68" s="22" t="s">
        <v>104</v>
      </c>
    </row>
    <row r="69" spans="2:7">
      <c r="B69" s="43" t="s">
        <v>74</v>
      </c>
      <c r="G69" s="22" t="s">
        <v>104</v>
      </c>
    </row>
    <row r="70" spans="2:7">
      <c r="B70" s="43" t="s">
        <v>101</v>
      </c>
      <c r="G70" s="22" t="s">
        <v>104</v>
      </c>
    </row>
    <row r="71" spans="2:7">
      <c r="B71" s="43" t="s">
        <v>91</v>
      </c>
      <c r="G71" s="22" t="s">
        <v>104</v>
      </c>
    </row>
    <row r="72" spans="2:7">
      <c r="B72" s="43" t="s">
        <v>85</v>
      </c>
      <c r="G72" s="22" t="s">
        <v>104</v>
      </c>
    </row>
    <row r="73" spans="2:7">
      <c r="G73" s="22" t="s">
        <v>104</v>
      </c>
    </row>
  </sheetData>
  <customSheetViews>
    <customSheetView guid="{A448399B-D5F6-40E6-B055-1DCA9646811C}" topLeftCell="A22">
      <selection activeCell="F19" sqref="F19"/>
      <pageMargins left="0.7" right="0.7" top="0.75" bottom="0.75" header="0.3" footer="0.3"/>
    </customSheetView>
  </customSheetViews>
  <conditionalFormatting sqref="H4:H17 G18:G23 G36:G37 G26:G32 G39:G52 B54:B72 G54:G73">
    <cfRule type="timePeriod" dxfId="2" priority="27" timePeriod="last7Days">
      <formula>AND(TODAY()-FLOOR(B4,1)&lt;=6,FLOOR(B4,1)&lt;=TODAY())</formula>
    </cfRule>
  </conditionalFormatting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  <hyperlink ref="F13" r:id="rId9"/>
    <hyperlink ref="F12" r:id="rId10"/>
    <hyperlink ref="F15" r:id="rId11"/>
    <hyperlink ref="F14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:BC103"/>
  <sheetViews>
    <sheetView tabSelected="1" topLeftCell="H1" zoomScale="80" zoomScaleNormal="80" workbookViewId="0">
      <selection activeCell="BH7" sqref="BH7"/>
    </sheetView>
  </sheetViews>
  <sheetFormatPr baseColWidth="10" defaultRowHeight="15"/>
  <cols>
    <col min="1" max="1" width="7.42578125" style="17" customWidth="1"/>
    <col min="2" max="2" width="3" style="17" bestFit="1" customWidth="1"/>
    <col min="3" max="5" width="11.42578125" style="17"/>
    <col min="6" max="6" width="17.7109375" style="17" bestFit="1" customWidth="1"/>
    <col min="7" max="7" width="11.42578125" style="17"/>
    <col min="8" max="8" width="18.5703125" style="17" bestFit="1" customWidth="1"/>
    <col min="9" max="13" width="4.42578125" style="17" customWidth="1"/>
    <col min="14" max="14" width="6.85546875" style="17" customWidth="1"/>
    <col min="15" max="42" width="4.42578125" style="17" customWidth="1"/>
    <col min="43" max="43" width="6.7109375" style="17" customWidth="1"/>
    <col min="44" max="47" width="4.42578125" style="17" customWidth="1"/>
    <col min="48" max="48" width="13.7109375" style="17" customWidth="1"/>
    <col min="49" max="49" width="14.140625" style="17" hidden="1" customWidth="1"/>
    <col min="50" max="50" width="9" style="17" hidden="1" customWidth="1"/>
    <col min="51" max="51" width="13.140625" style="17" hidden="1" customWidth="1"/>
    <col min="52" max="52" width="0" style="17" hidden="1" customWidth="1"/>
    <col min="53" max="53" width="13.140625" style="17" hidden="1" customWidth="1"/>
    <col min="54" max="59" width="0" style="17" hidden="1" customWidth="1"/>
    <col min="60" max="16384" width="11.42578125" style="17"/>
  </cols>
  <sheetData>
    <row r="1" spans="1:55" customFormat="1" ht="110.25" thickBot="1">
      <c r="A1" s="26" t="s">
        <v>39</v>
      </c>
      <c r="B1" s="24"/>
      <c r="C1" s="24" t="s">
        <v>47</v>
      </c>
      <c r="D1" s="24" t="s">
        <v>48</v>
      </c>
      <c r="E1" s="24" t="s">
        <v>46</v>
      </c>
      <c r="F1" s="24" t="s">
        <v>49</v>
      </c>
      <c r="G1" s="26" t="s">
        <v>105</v>
      </c>
      <c r="H1" s="24" t="s">
        <v>50</v>
      </c>
      <c r="I1" s="9" t="s">
        <v>60</v>
      </c>
      <c r="J1" s="9" t="s">
        <v>5</v>
      </c>
      <c r="K1" s="9" t="s">
        <v>0</v>
      </c>
      <c r="L1" s="9" t="s">
        <v>52</v>
      </c>
      <c r="M1" s="9" t="s">
        <v>6</v>
      </c>
      <c r="N1" s="10" t="s">
        <v>27</v>
      </c>
      <c r="O1" s="9" t="s">
        <v>7</v>
      </c>
      <c r="P1" s="9" t="s">
        <v>8</v>
      </c>
      <c r="Q1" s="9" t="s">
        <v>53</v>
      </c>
      <c r="R1" s="9" t="s">
        <v>9</v>
      </c>
      <c r="S1" s="9" t="s">
        <v>10</v>
      </c>
      <c r="T1" s="9" t="s">
        <v>111</v>
      </c>
      <c r="U1" s="9" t="s">
        <v>54</v>
      </c>
      <c r="V1" s="9" t="s">
        <v>40</v>
      </c>
      <c r="W1" s="9" t="s">
        <v>12</v>
      </c>
      <c r="X1" s="9" t="s">
        <v>13</v>
      </c>
      <c r="Y1" s="9" t="s">
        <v>14</v>
      </c>
      <c r="Z1" s="9" t="s">
        <v>55</v>
      </c>
      <c r="AA1" s="9" t="s">
        <v>63</v>
      </c>
      <c r="AB1" s="9" t="s">
        <v>15</v>
      </c>
      <c r="AC1" s="9" t="s">
        <v>56</v>
      </c>
      <c r="AD1" s="9" t="s">
        <v>51</v>
      </c>
      <c r="AE1" s="9" t="s">
        <v>16</v>
      </c>
      <c r="AF1" s="9" t="s">
        <v>17</v>
      </c>
      <c r="AG1" s="9" t="s">
        <v>18</v>
      </c>
      <c r="AH1" s="9" t="s">
        <v>102</v>
      </c>
      <c r="AI1" s="9" t="s">
        <v>19</v>
      </c>
      <c r="AJ1" s="9" t="s">
        <v>57</v>
      </c>
      <c r="AK1" s="9" t="s">
        <v>21</v>
      </c>
      <c r="AL1" s="9" t="s">
        <v>38</v>
      </c>
      <c r="AM1" s="9" t="s">
        <v>20</v>
      </c>
      <c r="AN1" s="9" t="s">
        <v>22</v>
      </c>
      <c r="AO1" s="9" t="s">
        <v>23</v>
      </c>
      <c r="AP1" s="9" t="s">
        <v>24</v>
      </c>
      <c r="AQ1" s="10" t="s">
        <v>4</v>
      </c>
      <c r="AR1" s="9" t="s">
        <v>25</v>
      </c>
      <c r="AS1" s="9" t="s">
        <v>36</v>
      </c>
      <c r="AT1" s="9" t="s">
        <v>26</v>
      </c>
      <c r="AU1" s="9" t="s">
        <v>58</v>
      </c>
      <c r="AV1" s="24" t="s">
        <v>64</v>
      </c>
      <c r="AW1" s="6" t="s">
        <v>98</v>
      </c>
      <c r="AX1" s="31" t="s">
        <v>99</v>
      </c>
      <c r="AY1" s="60" t="s">
        <v>106</v>
      </c>
      <c r="AZ1" s="60" t="s">
        <v>108</v>
      </c>
      <c r="BA1" s="30" t="s">
        <v>109</v>
      </c>
      <c r="BB1" s="61" t="s">
        <v>107</v>
      </c>
      <c r="BC1" s="25" t="s">
        <v>110</v>
      </c>
    </row>
    <row r="2" spans="1:55" s="33" customFormat="1" ht="15" customHeight="1" thickBot="1">
      <c r="A2" s="32"/>
      <c r="B2" s="49">
        <v>1</v>
      </c>
      <c r="C2" s="3">
        <v>140675</v>
      </c>
      <c r="D2" s="3" t="s">
        <v>2</v>
      </c>
      <c r="E2" s="3" t="s">
        <v>176</v>
      </c>
      <c r="F2" s="16" t="s">
        <v>0</v>
      </c>
      <c r="G2" s="37" t="s">
        <v>50</v>
      </c>
      <c r="H2" s="50" t="s">
        <v>72</v>
      </c>
      <c r="I2" s="34"/>
      <c r="J2" s="32"/>
      <c r="K2" s="29"/>
      <c r="L2" s="29"/>
      <c r="M2" s="32"/>
      <c r="N2" s="29">
        <f>M8</f>
        <v>1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32"/>
      <c r="AW2" s="39"/>
      <c r="AX2" s="40"/>
      <c r="AY2" s="40"/>
      <c r="AZ2" s="53"/>
      <c r="BA2" s="53"/>
      <c r="BB2" s="40"/>
      <c r="BC2" s="27" t="e">
        <f>IF(H2="","",HYPERLINK(VLOOKUP(H2,Feuil4!$B$4:$I$183,5,FALSE)))</f>
        <v>#N/A</v>
      </c>
    </row>
    <row r="3" spans="1:55" s="33" customFormat="1" ht="15" customHeight="1">
      <c r="A3" s="17"/>
      <c r="B3" s="17"/>
      <c r="C3" s="3">
        <v>140675</v>
      </c>
      <c r="D3" s="3" t="s">
        <v>2</v>
      </c>
      <c r="E3" s="3" t="s">
        <v>176</v>
      </c>
      <c r="F3" s="7" t="s">
        <v>28</v>
      </c>
      <c r="G3" s="7" t="s">
        <v>50</v>
      </c>
      <c r="H3" s="46" t="s">
        <v>114</v>
      </c>
      <c r="I3" s="22"/>
      <c r="J3" s="8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>
        <f>T4+1</f>
        <v>6</v>
      </c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7"/>
      <c r="AW3" s="41"/>
      <c r="AX3" s="38"/>
      <c r="AY3" s="38"/>
      <c r="AZ3" s="54"/>
      <c r="BA3" s="54"/>
      <c r="BB3" s="38"/>
      <c r="BC3" s="27" t="str">
        <f>IF(H3="","",HYPERLINK(VLOOKUP(H3,Feuil4!$B$4:$I$183,5,FALSE)))</f>
        <v>entreprise1@gmail.com</v>
      </c>
    </row>
    <row r="4" spans="1:55" s="33" customFormat="1" ht="15" customHeight="1">
      <c r="A4" s="17">
        <v>1</v>
      </c>
      <c r="B4" s="17"/>
      <c r="C4" s="3">
        <v>140675</v>
      </c>
      <c r="D4" s="3" t="s">
        <v>2</v>
      </c>
      <c r="E4" s="3" t="s">
        <v>176</v>
      </c>
      <c r="F4" s="3" t="s">
        <v>1</v>
      </c>
      <c r="G4" s="7" t="s">
        <v>50</v>
      </c>
      <c r="H4" s="43" t="s">
        <v>115</v>
      </c>
      <c r="I4" s="21"/>
      <c r="J4" s="8"/>
      <c r="K4" s="15"/>
      <c r="L4" s="15"/>
      <c r="M4" s="15"/>
      <c r="N4" s="15"/>
      <c r="O4" s="15"/>
      <c r="P4" s="15"/>
      <c r="Q4" s="15"/>
      <c r="R4" s="15"/>
      <c r="S4" s="15"/>
      <c r="T4" s="15">
        <f>S20+1</f>
        <v>5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7"/>
      <c r="AW4" s="41"/>
      <c r="AX4" s="38"/>
      <c r="AY4" s="38"/>
      <c r="AZ4" s="54"/>
      <c r="BA4" s="54"/>
      <c r="BB4" s="38"/>
      <c r="BC4" s="27" t="str">
        <f>IF(H4="","",HYPERLINK(VLOOKUP(H4,Feuil4!$B$4:$I$183,5,FALSE)))</f>
        <v>entreprise2@gmail.com</v>
      </c>
    </row>
    <row r="5" spans="1:55" s="33" customFormat="1" ht="15" customHeight="1">
      <c r="A5" s="17"/>
      <c r="B5" s="17"/>
      <c r="C5" s="3">
        <v>140675</v>
      </c>
      <c r="D5" s="3" t="s">
        <v>2</v>
      </c>
      <c r="E5" s="3" t="s">
        <v>176</v>
      </c>
      <c r="F5" s="3" t="s">
        <v>1</v>
      </c>
      <c r="G5" s="7" t="s">
        <v>104</v>
      </c>
      <c r="H5" s="46" t="s">
        <v>116</v>
      </c>
      <c r="I5" s="21"/>
      <c r="J5" s="8"/>
      <c r="K5" s="15"/>
      <c r="L5" s="15"/>
      <c r="M5" s="15"/>
      <c r="N5" s="15"/>
      <c r="O5" s="15"/>
      <c r="P5" s="15"/>
      <c r="Q5" s="15"/>
      <c r="R5" s="15"/>
      <c r="S5" s="15"/>
      <c r="T5" s="15">
        <f>T4-1</f>
        <v>4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7"/>
      <c r="AW5" s="42"/>
      <c r="AX5" s="7" t="s">
        <v>95</v>
      </c>
      <c r="AY5" s="55">
        <f>IF(BB5="","",BB5+1)</f>
        <v>5</v>
      </c>
      <c r="AZ5" s="57"/>
      <c r="BA5" s="57"/>
      <c r="BB5" s="62">
        <f>IF(H5="","",T5)</f>
        <v>4</v>
      </c>
      <c r="BC5" s="27" t="str">
        <f>IF(H5="","",HYPERLINK(VLOOKUP(H5,Feuil4!$B$4:$I$183,5,FALSE)))</f>
        <v>entreprise3@gmail.com</v>
      </c>
    </row>
    <row r="6" spans="1:55" s="33" customFormat="1" ht="15" customHeight="1">
      <c r="A6" s="17"/>
      <c r="B6" s="17"/>
      <c r="C6" s="3">
        <v>140675</v>
      </c>
      <c r="D6" s="3" t="s">
        <v>2</v>
      </c>
      <c r="E6" s="3" t="s">
        <v>176</v>
      </c>
      <c r="F6" s="3" t="s">
        <v>103</v>
      </c>
      <c r="G6" s="7" t="s">
        <v>50</v>
      </c>
      <c r="H6" s="43" t="s">
        <v>117</v>
      </c>
      <c r="I6" s="21"/>
      <c r="J6" s="8"/>
      <c r="K6" s="15"/>
      <c r="L6" s="15"/>
      <c r="M6" s="15"/>
      <c r="N6" s="15"/>
      <c r="O6" s="15"/>
      <c r="P6" s="15"/>
      <c r="Q6" s="15"/>
      <c r="R6" s="15"/>
      <c r="S6" s="15"/>
      <c r="T6" s="15">
        <f>T4+2</f>
        <v>7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7"/>
      <c r="AW6" s="42"/>
      <c r="AX6" s="7"/>
      <c r="AY6" s="55"/>
      <c r="AZ6" s="57"/>
      <c r="BA6" s="57"/>
      <c r="BB6" s="55"/>
      <c r="BC6" s="27" t="str">
        <f>IF(H6="","",HYPERLINK(VLOOKUP(H6,Feuil4!$B$4:$I$183,5,FALSE)))</f>
        <v>entreprise4@gmail.com</v>
      </c>
    </row>
    <row r="7" spans="1:55" s="33" customFormat="1" ht="15" customHeight="1">
      <c r="A7" s="17"/>
      <c r="B7" s="17"/>
      <c r="C7" s="3">
        <v>140675</v>
      </c>
      <c r="D7" s="3" t="s">
        <v>2</v>
      </c>
      <c r="E7" s="3" t="s">
        <v>176</v>
      </c>
      <c r="F7" s="3" t="s">
        <v>103</v>
      </c>
      <c r="G7" s="7" t="s">
        <v>104</v>
      </c>
      <c r="H7" s="46" t="s">
        <v>118</v>
      </c>
      <c r="I7" s="21"/>
      <c r="J7" s="8"/>
      <c r="K7" s="15"/>
      <c r="L7" s="15"/>
      <c r="M7" s="15"/>
      <c r="N7" s="15"/>
      <c r="O7" s="15"/>
      <c r="P7" s="15"/>
      <c r="Q7" s="15"/>
      <c r="R7" s="15"/>
      <c r="S7" s="15"/>
      <c r="T7" s="15">
        <f>T6-1</f>
        <v>6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7"/>
      <c r="AW7" s="42"/>
      <c r="AX7" s="7" t="s">
        <v>95</v>
      </c>
      <c r="AY7" s="55">
        <f>IF(BB7="","",BB7+1)</f>
        <v>7</v>
      </c>
      <c r="AZ7" s="58"/>
      <c r="BA7" s="58"/>
      <c r="BB7" s="62">
        <f>IF(H7="","",T7)</f>
        <v>6</v>
      </c>
      <c r="BC7" s="27" t="str">
        <f>IF(H7="","",HYPERLINK(VLOOKUP(H7,Feuil4!$B$4:$I$183,5,FALSE)))</f>
        <v>entreprise5@gmail.com</v>
      </c>
    </row>
    <row r="8" spans="1:55" s="33" customFormat="1" ht="15" customHeight="1">
      <c r="A8" s="17">
        <v>1</v>
      </c>
      <c r="B8" s="17"/>
      <c r="C8" s="3">
        <v>140675</v>
      </c>
      <c r="D8" s="3" t="s">
        <v>2</v>
      </c>
      <c r="E8" s="3" t="s">
        <v>176</v>
      </c>
      <c r="F8" s="3" t="s">
        <v>29</v>
      </c>
      <c r="G8" s="7" t="s">
        <v>50</v>
      </c>
      <c r="H8" s="43" t="s">
        <v>119</v>
      </c>
      <c r="I8" s="22"/>
      <c r="J8" s="8"/>
      <c r="K8" s="15"/>
      <c r="L8" s="15"/>
      <c r="M8" s="15">
        <f>B2</f>
        <v>1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7"/>
      <c r="AW8" s="41"/>
      <c r="AX8" s="38"/>
      <c r="AY8" s="55"/>
      <c r="AZ8" s="58"/>
      <c r="BA8" s="58"/>
      <c r="BB8" s="56"/>
      <c r="BC8" s="27" t="str">
        <f>IF(H8="","",HYPERLINK(VLOOKUP(H8,Feuil4!$B$4:$I$183,5,FALSE)))</f>
        <v>entreprise6@gmail.com</v>
      </c>
    </row>
    <row r="9" spans="1:55" s="33" customFormat="1" ht="15" customHeight="1">
      <c r="A9" s="17"/>
      <c r="B9" s="17"/>
      <c r="C9" s="3">
        <v>140675</v>
      </c>
      <c r="D9" s="3" t="s">
        <v>2</v>
      </c>
      <c r="E9" s="3" t="s">
        <v>176</v>
      </c>
      <c r="F9" s="3" t="s">
        <v>29</v>
      </c>
      <c r="G9" s="7" t="s">
        <v>104</v>
      </c>
      <c r="H9" s="46" t="s">
        <v>120</v>
      </c>
      <c r="I9" s="22"/>
      <c r="J9" s="8"/>
      <c r="K9" s="15"/>
      <c r="L9" s="15"/>
      <c r="M9" s="15">
        <f>M8-1</f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7"/>
      <c r="AW9" s="41"/>
      <c r="AX9" s="7" t="s">
        <v>95</v>
      </c>
      <c r="AY9" s="55">
        <f>IF(BB9="","",BB9+1)</f>
        <v>1</v>
      </c>
      <c r="AZ9" s="58"/>
      <c r="BA9" s="58"/>
      <c r="BB9" s="62">
        <f>IF(H9="","",M9)</f>
        <v>0</v>
      </c>
      <c r="BC9" s="27" t="str">
        <f>IF(H9="","",HYPERLINK(VLOOKUP(H9,Feuil4!$B$4:$I$183,5,FALSE)))</f>
        <v>entreprise7@gmail.com</v>
      </c>
    </row>
    <row r="10" spans="1:55" s="33" customFormat="1" ht="15" customHeight="1">
      <c r="A10" s="17">
        <v>1</v>
      </c>
      <c r="B10" s="17"/>
      <c r="C10" s="3">
        <v>140675</v>
      </c>
      <c r="D10" s="3" t="s">
        <v>2</v>
      </c>
      <c r="E10" s="3" t="s">
        <v>176</v>
      </c>
      <c r="F10" s="3" t="s">
        <v>30</v>
      </c>
      <c r="G10" s="7" t="s">
        <v>50</v>
      </c>
      <c r="H10" s="43" t="s">
        <v>121</v>
      </c>
      <c r="I10" s="22"/>
      <c r="J10" s="8"/>
      <c r="K10" s="15"/>
      <c r="L10" s="15"/>
      <c r="M10" s="15"/>
      <c r="N10" s="15"/>
      <c r="O10" s="15"/>
      <c r="P10" s="15"/>
      <c r="Q10" s="15"/>
      <c r="R10" s="15">
        <f>P13+1</f>
        <v>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7"/>
      <c r="AW10" s="41"/>
      <c r="AX10" s="38"/>
      <c r="AY10" s="55"/>
      <c r="AZ10" s="58"/>
      <c r="BA10" s="58"/>
      <c r="BB10" s="56"/>
      <c r="BC10" s="27" t="str">
        <f>IF(H10="","",HYPERLINK(VLOOKUP(H10,Feuil4!$B$4:$I$183,5,FALSE)))</f>
        <v>entreprise8@gmail.com</v>
      </c>
    </row>
    <row r="11" spans="1:55" s="33" customFormat="1" ht="15" customHeight="1">
      <c r="A11" s="17">
        <v>1</v>
      </c>
      <c r="B11" s="17"/>
      <c r="C11" s="3">
        <v>140675</v>
      </c>
      <c r="D11" s="3" t="s">
        <v>2</v>
      </c>
      <c r="E11" s="3" t="s">
        <v>176</v>
      </c>
      <c r="F11" s="3" t="s">
        <v>37</v>
      </c>
      <c r="G11" s="7" t="s">
        <v>50</v>
      </c>
      <c r="H11" s="46" t="s">
        <v>122</v>
      </c>
      <c r="I11" s="22"/>
      <c r="J11" s="8"/>
      <c r="K11" s="15"/>
      <c r="L11" s="15"/>
      <c r="M11" s="15"/>
      <c r="N11" s="15"/>
      <c r="O11" s="15">
        <f>M8+A8</f>
        <v>2</v>
      </c>
      <c r="P11" s="17"/>
      <c r="Q11" s="1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7"/>
      <c r="AW11" s="41"/>
      <c r="AX11" s="38"/>
      <c r="AY11" s="55"/>
      <c r="AZ11" s="58"/>
      <c r="BA11" s="58"/>
      <c r="BB11" s="56"/>
      <c r="BC11" s="27" t="str">
        <f>IF(H11="","",HYPERLINK(VLOOKUP(H11,Feuil4!$B$4:$I$183,5,FALSE)))</f>
        <v>entreprise9@gmail.com</v>
      </c>
    </row>
    <row r="12" spans="1:55" s="33" customFormat="1" ht="15" customHeight="1">
      <c r="A12" s="17"/>
      <c r="B12" s="17"/>
      <c r="C12" s="3">
        <v>140675</v>
      </c>
      <c r="D12" s="3" t="s">
        <v>2</v>
      </c>
      <c r="E12" s="3" t="s">
        <v>176</v>
      </c>
      <c r="F12" s="3" t="s">
        <v>37</v>
      </c>
      <c r="G12" s="7" t="s">
        <v>104</v>
      </c>
      <c r="H12" s="43" t="s">
        <v>123</v>
      </c>
      <c r="I12" s="22"/>
      <c r="J12" s="8"/>
      <c r="K12" s="15"/>
      <c r="L12" s="15"/>
      <c r="M12" s="15"/>
      <c r="N12" s="15"/>
      <c r="O12" s="15">
        <f>O11-1</f>
        <v>1</v>
      </c>
      <c r="P12" s="17"/>
      <c r="Q12" s="17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7"/>
      <c r="AW12" s="41"/>
      <c r="AX12" s="7" t="s">
        <v>95</v>
      </c>
      <c r="AY12" s="55">
        <f>IF(BB12="","",BB12+1)</f>
        <v>2</v>
      </c>
      <c r="AZ12" s="58"/>
      <c r="BA12" s="58"/>
      <c r="BB12" s="62">
        <f>IF(H12="","",O12)</f>
        <v>1</v>
      </c>
      <c r="BC12" s="27" t="str">
        <f>IF(H12="","",HYPERLINK(VLOOKUP(H12,Feuil4!$B$4:$I$183,5,FALSE)))</f>
        <v>entreprise10@gmail.com</v>
      </c>
    </row>
    <row r="13" spans="1:55" s="33" customFormat="1" ht="15" customHeight="1">
      <c r="A13" s="17">
        <v>1</v>
      </c>
      <c r="B13" s="17"/>
      <c r="C13" s="3">
        <v>140675</v>
      </c>
      <c r="D13" s="3" t="s">
        <v>2</v>
      </c>
      <c r="E13" s="3" t="s">
        <v>176</v>
      </c>
      <c r="F13" s="3" t="s">
        <v>31</v>
      </c>
      <c r="G13" s="7" t="s">
        <v>50</v>
      </c>
      <c r="H13" s="46" t="s">
        <v>122</v>
      </c>
      <c r="I13" s="22"/>
      <c r="J13" s="8"/>
      <c r="K13" s="15"/>
      <c r="L13" s="15"/>
      <c r="M13" s="15"/>
      <c r="N13" s="15"/>
      <c r="O13" s="15"/>
      <c r="P13" s="15">
        <f>O11+A11</f>
        <v>3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7"/>
      <c r="AW13" s="41"/>
      <c r="AX13" s="38"/>
      <c r="AY13" s="55"/>
      <c r="AZ13" s="58"/>
      <c r="BA13" s="58"/>
      <c r="BB13" s="56"/>
      <c r="BC13" s="27" t="str">
        <f>IF(H13="","",HYPERLINK(VLOOKUP(H13,Feuil4!$B$4:$I$183,5,FALSE)))</f>
        <v>entreprise9@gmail.com</v>
      </c>
    </row>
    <row r="14" spans="1:55" s="33" customFormat="1" ht="15" customHeight="1">
      <c r="A14" s="17"/>
      <c r="B14" s="17"/>
      <c r="C14" s="3">
        <v>140675</v>
      </c>
      <c r="D14" s="3" t="s">
        <v>2</v>
      </c>
      <c r="E14" s="3" t="s">
        <v>176</v>
      </c>
      <c r="F14" s="3" t="s">
        <v>31</v>
      </c>
      <c r="G14" s="7" t="s">
        <v>104</v>
      </c>
      <c r="H14" s="43" t="s">
        <v>125</v>
      </c>
      <c r="I14" s="22"/>
      <c r="J14" s="8"/>
      <c r="K14" s="15"/>
      <c r="L14" s="15"/>
      <c r="M14" s="15"/>
      <c r="N14" s="15"/>
      <c r="O14" s="15"/>
      <c r="P14" s="15">
        <f>P13-2</f>
        <v>1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7"/>
      <c r="AW14" s="41"/>
      <c r="AX14" s="7" t="s">
        <v>95</v>
      </c>
      <c r="AY14" s="55">
        <f t="shared" ref="AY14:AY16" si="0">IF(BB14="","",BB14+1)</f>
        <v>2</v>
      </c>
      <c r="AZ14" s="58"/>
      <c r="BA14" s="58"/>
      <c r="BB14" s="62">
        <f>IF(H14="","",P14)</f>
        <v>1</v>
      </c>
      <c r="BC14" s="27" t="str">
        <f>IF(H14="","",HYPERLINK(VLOOKUP(H14,Feuil4!$B$4:$I$183,5,FALSE)))</f>
        <v>entreprise12@gmail.com</v>
      </c>
    </row>
    <row r="15" spans="1:55" s="33" customFormat="1" ht="15" customHeight="1">
      <c r="A15" s="17"/>
      <c r="B15" s="17"/>
      <c r="C15" s="3">
        <v>140675</v>
      </c>
      <c r="D15" s="3" t="s">
        <v>2</v>
      </c>
      <c r="E15" s="3" t="s">
        <v>176</v>
      </c>
      <c r="F15" s="3" t="s">
        <v>77</v>
      </c>
      <c r="G15" s="7" t="s">
        <v>104</v>
      </c>
      <c r="H15" s="46" t="s">
        <v>126</v>
      </c>
      <c r="I15" s="22"/>
      <c r="J15" s="8"/>
      <c r="K15" s="15"/>
      <c r="L15" s="15"/>
      <c r="M15" s="15"/>
      <c r="N15" s="15"/>
      <c r="O15" s="15"/>
      <c r="P15" s="15">
        <f>P13-2</f>
        <v>1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7"/>
      <c r="AW15" s="41"/>
      <c r="AX15" s="7" t="s">
        <v>95</v>
      </c>
      <c r="AY15" s="55">
        <f t="shared" si="0"/>
        <v>2</v>
      </c>
      <c r="AZ15" s="58"/>
      <c r="BA15" s="58"/>
      <c r="BB15" s="62">
        <f>IF(H15="","",P15)</f>
        <v>1</v>
      </c>
      <c r="BC15" s="27" t="str">
        <f>IF(H15="","",HYPERLINK(VLOOKUP(H15,Feuil4!$B$4:$I$183,5,FALSE)))</f>
        <v/>
      </c>
    </row>
    <row r="16" spans="1:55" s="33" customFormat="1" ht="15" customHeight="1">
      <c r="A16" s="17"/>
      <c r="B16" s="17"/>
      <c r="C16" s="3">
        <v>140675</v>
      </c>
      <c r="D16" s="3" t="s">
        <v>2</v>
      </c>
      <c r="E16" s="3" t="s">
        <v>176</v>
      </c>
      <c r="F16" s="3" t="s">
        <v>112</v>
      </c>
      <c r="G16" s="7" t="s">
        <v>104</v>
      </c>
      <c r="H16" s="43" t="s">
        <v>127</v>
      </c>
      <c r="I16" s="22"/>
      <c r="J16" s="8"/>
      <c r="K16" s="15"/>
      <c r="L16" s="15"/>
      <c r="M16" s="15"/>
      <c r="N16" s="15"/>
      <c r="O16" s="15"/>
      <c r="P16" s="15">
        <f>P15</f>
        <v>1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7"/>
      <c r="AW16" s="41"/>
      <c r="AX16" s="7"/>
      <c r="AY16" s="55">
        <f t="shared" si="0"/>
        <v>2</v>
      </c>
      <c r="AZ16" s="58"/>
      <c r="BA16" s="58"/>
      <c r="BB16" s="62">
        <f>IF(H16="","",P16)</f>
        <v>1</v>
      </c>
      <c r="BC16" s="27"/>
    </row>
    <row r="17" spans="1:55" s="33" customFormat="1" ht="15" customHeight="1">
      <c r="A17" s="17">
        <v>2</v>
      </c>
      <c r="B17" s="17"/>
      <c r="C17" s="3">
        <v>140675</v>
      </c>
      <c r="D17" s="3" t="s">
        <v>2</v>
      </c>
      <c r="E17" s="3" t="s">
        <v>176</v>
      </c>
      <c r="F17" s="3" t="s">
        <v>32</v>
      </c>
      <c r="G17" s="7" t="s">
        <v>50</v>
      </c>
      <c r="H17" s="46" t="s">
        <v>128</v>
      </c>
      <c r="I17" s="21"/>
      <c r="J17" s="8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>
        <f>MAX(X45+1,T4+A4)</f>
        <v>6</v>
      </c>
      <c r="Z17" s="15"/>
      <c r="AA17" s="15"/>
      <c r="AB17" s="15">
        <f>AA31+1</f>
        <v>9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 t="str">
        <f>IF(H49="","",AK49+1)</f>
        <v/>
      </c>
      <c r="AM17" s="17"/>
      <c r="AN17" s="17"/>
      <c r="AO17" s="17"/>
      <c r="AP17" s="17"/>
      <c r="AQ17" s="17"/>
      <c r="AR17" s="17"/>
      <c r="AS17" s="17"/>
      <c r="AT17" s="15"/>
      <c r="AU17" s="15"/>
      <c r="AV17" s="17"/>
      <c r="AW17" s="41"/>
      <c r="AX17" s="38"/>
      <c r="AY17" s="55"/>
      <c r="AZ17" s="58"/>
      <c r="BA17" s="58"/>
      <c r="BB17" s="56"/>
      <c r="BC17" s="27" t="str">
        <f>IF(H17="","",HYPERLINK(VLOOKUP(H17,Feuil4!$B$4:$I$183,5,FALSE)))</f>
        <v/>
      </c>
    </row>
    <row r="18" spans="1:55" s="33" customFormat="1" ht="15" customHeight="1">
      <c r="A18" s="17"/>
      <c r="B18" s="17"/>
      <c r="C18" s="3">
        <v>140675</v>
      </c>
      <c r="D18" s="3" t="s">
        <v>2</v>
      </c>
      <c r="E18" s="3" t="s">
        <v>176</v>
      </c>
      <c r="F18" s="3" t="s">
        <v>32</v>
      </c>
      <c r="G18" s="7" t="s">
        <v>104</v>
      </c>
      <c r="H18" s="43" t="s">
        <v>129</v>
      </c>
      <c r="I18" s="21"/>
      <c r="J18" s="8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>
        <f>Y17-1</f>
        <v>5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7"/>
      <c r="AN18" s="17"/>
      <c r="AO18" s="17"/>
      <c r="AP18" s="17"/>
      <c r="AQ18" s="17"/>
      <c r="AR18" s="17"/>
      <c r="AS18" s="17"/>
      <c r="AT18" s="15"/>
      <c r="AU18" s="15"/>
      <c r="AV18" s="17"/>
      <c r="AW18" s="44"/>
      <c r="AX18" s="7" t="s">
        <v>95</v>
      </c>
      <c r="AY18" s="55">
        <f t="shared" ref="AY18:AY19" si="1">IF(BB18="","",BB18+1)</f>
        <v>6</v>
      </c>
      <c r="AZ18" s="58"/>
      <c r="BA18" s="58"/>
      <c r="BB18" s="62">
        <f>IF(H18="","",Y18)</f>
        <v>5</v>
      </c>
      <c r="BC18" s="27" t="str">
        <f>IF(H18="","",HYPERLINK(VLOOKUP(H18,Feuil4!$B$4:$I$183,5,FALSE)))</f>
        <v/>
      </c>
    </row>
    <row r="19" spans="1:55" s="33" customFormat="1" ht="15" customHeight="1">
      <c r="A19" s="17"/>
      <c r="B19" s="17"/>
      <c r="C19" s="3">
        <v>140675</v>
      </c>
      <c r="D19" s="3" t="s">
        <v>2</v>
      </c>
      <c r="E19" s="3" t="s">
        <v>176</v>
      </c>
      <c r="F19" s="3" t="s">
        <v>79</v>
      </c>
      <c r="G19" s="7" t="s">
        <v>104</v>
      </c>
      <c r="H19" s="46" t="s">
        <v>130</v>
      </c>
      <c r="I19" s="21"/>
      <c r="J19" s="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>
        <f>AB17-1</f>
        <v>8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/>
      <c r="AN19" s="17"/>
      <c r="AO19" s="17"/>
      <c r="AP19" s="17"/>
      <c r="AQ19" s="17"/>
      <c r="AR19" s="17"/>
      <c r="AS19" s="17"/>
      <c r="AT19" s="15"/>
      <c r="AU19" s="15"/>
      <c r="AV19" s="17"/>
      <c r="AW19" s="44"/>
      <c r="AX19" s="7" t="s">
        <v>95</v>
      </c>
      <c r="AY19" s="55">
        <f t="shared" si="1"/>
        <v>9</v>
      </c>
      <c r="AZ19" s="58"/>
      <c r="BA19" s="58"/>
      <c r="BB19" s="62">
        <f>IF(H19="","",AB19)</f>
        <v>8</v>
      </c>
      <c r="BC19" s="27" t="str">
        <f>IF(H19="","",HYPERLINK(VLOOKUP(H19,Feuil4!$B$4:$I$183,5,FALSE)))</f>
        <v/>
      </c>
    </row>
    <row r="20" spans="1:55" s="33" customFormat="1" ht="15" customHeight="1">
      <c r="A20" s="17">
        <v>1</v>
      </c>
      <c r="B20" s="17"/>
      <c r="C20" s="3">
        <v>140675</v>
      </c>
      <c r="D20" s="3" t="s">
        <v>2</v>
      </c>
      <c r="E20" s="3" t="s">
        <v>176</v>
      </c>
      <c r="F20" s="3" t="s">
        <v>33</v>
      </c>
      <c r="G20" s="7" t="s">
        <v>50</v>
      </c>
      <c r="H20" s="43" t="s">
        <v>131</v>
      </c>
      <c r="I20" s="22"/>
      <c r="J20" s="8"/>
      <c r="K20" s="15"/>
      <c r="L20" s="15"/>
      <c r="M20" s="15"/>
      <c r="N20" s="15"/>
      <c r="O20" s="15"/>
      <c r="P20" s="15"/>
      <c r="Q20" s="15"/>
      <c r="R20" s="15"/>
      <c r="S20" s="15">
        <f>P13+A13</f>
        <v>4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7"/>
      <c r="AO20" s="15"/>
      <c r="AP20" s="15"/>
      <c r="AQ20" s="15"/>
      <c r="AR20" s="15"/>
      <c r="AS20" s="15"/>
      <c r="AT20" s="15"/>
      <c r="AU20" s="15"/>
      <c r="AV20" s="17"/>
      <c r="AW20" s="42"/>
      <c r="AX20" s="3"/>
      <c r="AY20" s="55">
        <f t="shared" ref="AY20" si="2">BB20+1</f>
        <v>1</v>
      </c>
      <c r="AZ20" s="58"/>
      <c r="BA20" s="58"/>
      <c r="BB20" s="56"/>
      <c r="BC20" s="27" t="str">
        <f>IF(H20="","",HYPERLINK(VLOOKUP(H20,Feuil4!$B$4:$I$183,5,FALSE)))</f>
        <v/>
      </c>
    </row>
    <row r="21" spans="1:55" s="33" customFormat="1" ht="15" customHeight="1">
      <c r="A21" s="17"/>
      <c r="B21" s="17"/>
      <c r="C21" s="3">
        <v>140675</v>
      </c>
      <c r="D21" s="3" t="s">
        <v>2</v>
      </c>
      <c r="E21" s="3" t="s">
        <v>176</v>
      </c>
      <c r="F21" s="3" t="s">
        <v>33</v>
      </c>
      <c r="G21" s="7" t="s">
        <v>104</v>
      </c>
      <c r="H21" s="46" t="s">
        <v>132</v>
      </c>
      <c r="I21" s="22"/>
      <c r="J21" s="8"/>
      <c r="K21" s="15"/>
      <c r="L21" s="15"/>
      <c r="M21" s="15"/>
      <c r="N21" s="15"/>
      <c r="O21" s="15"/>
      <c r="P21" s="15"/>
      <c r="Q21" s="15"/>
      <c r="R21" s="15"/>
      <c r="S21" s="15">
        <f>S20-1</f>
        <v>3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7"/>
      <c r="AO21" s="15"/>
      <c r="AP21" s="15"/>
      <c r="AQ21" s="15"/>
      <c r="AR21" s="15"/>
      <c r="AS21" s="15"/>
      <c r="AT21" s="15"/>
      <c r="AU21" s="15"/>
      <c r="AV21" s="17"/>
      <c r="AW21" s="42"/>
      <c r="AX21" s="7" t="s">
        <v>95</v>
      </c>
      <c r="AY21" s="55">
        <f t="shared" ref="AY21:AY23" si="3">IF(BB21="","",BB21+1)</f>
        <v>4</v>
      </c>
      <c r="AZ21" s="58"/>
      <c r="BA21" s="58"/>
      <c r="BB21" s="62">
        <f>IF(H21="","",S21)</f>
        <v>3</v>
      </c>
      <c r="BC21" s="27" t="str">
        <f>IF(H21="","",HYPERLINK(VLOOKUP(H21,Feuil4!$B$4:$I$183,5,FALSE)))</f>
        <v/>
      </c>
    </row>
    <row r="22" spans="1:55" s="33" customFormat="1" ht="15" customHeight="1">
      <c r="A22" s="17"/>
      <c r="B22" s="17"/>
      <c r="C22" s="3">
        <v>140675</v>
      </c>
      <c r="D22" s="3" t="s">
        <v>2</v>
      </c>
      <c r="E22" s="3" t="s">
        <v>176</v>
      </c>
      <c r="F22" s="3" t="s">
        <v>33</v>
      </c>
      <c r="G22" s="7" t="s">
        <v>104</v>
      </c>
      <c r="H22" s="43" t="s">
        <v>133</v>
      </c>
      <c r="I22" s="22"/>
      <c r="J22" s="8"/>
      <c r="K22" s="15"/>
      <c r="L22" s="15"/>
      <c r="M22" s="15"/>
      <c r="N22" s="15"/>
      <c r="O22" s="15"/>
      <c r="P22" s="15"/>
      <c r="Q22" s="15"/>
      <c r="R22" s="15"/>
      <c r="S22" s="15">
        <f>S21</f>
        <v>3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7"/>
      <c r="AO22" s="15"/>
      <c r="AP22" s="15"/>
      <c r="AQ22" s="15"/>
      <c r="AR22" s="15"/>
      <c r="AS22" s="15"/>
      <c r="AT22" s="15"/>
      <c r="AU22" s="15"/>
      <c r="AV22" s="17"/>
      <c r="AW22" s="42"/>
      <c r="AX22" s="7" t="s">
        <v>95</v>
      </c>
      <c r="AY22" s="55">
        <f t="shared" si="3"/>
        <v>4</v>
      </c>
      <c r="AZ22" s="58"/>
      <c r="BA22" s="58"/>
      <c r="BB22" s="62">
        <f>IF(H22="","",S22)</f>
        <v>3</v>
      </c>
      <c r="BC22" s="27" t="str">
        <f>IF(H22="","",HYPERLINK(VLOOKUP(H22,Feuil4!$B$4:$I$183,5,FALSE)))</f>
        <v/>
      </c>
    </row>
    <row r="23" spans="1:55" s="33" customFormat="1" ht="15" customHeight="1">
      <c r="A23" s="17"/>
      <c r="B23" s="17"/>
      <c r="C23" s="3">
        <v>140675</v>
      </c>
      <c r="D23" s="3" t="s">
        <v>2</v>
      </c>
      <c r="E23" s="3" t="s">
        <v>176</v>
      </c>
      <c r="F23" s="3" t="s">
        <v>33</v>
      </c>
      <c r="G23" s="7" t="s">
        <v>104</v>
      </c>
      <c r="H23" s="46" t="s">
        <v>134</v>
      </c>
      <c r="I23" s="22"/>
      <c r="J23" s="8"/>
      <c r="K23" s="15"/>
      <c r="L23" s="15"/>
      <c r="M23" s="15"/>
      <c r="N23" s="15"/>
      <c r="O23" s="15"/>
      <c r="P23" s="15"/>
      <c r="Q23" s="15"/>
      <c r="R23" s="15"/>
      <c r="S23" s="15">
        <f>S21-1</f>
        <v>2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7"/>
      <c r="AO23" s="15"/>
      <c r="AP23" s="15"/>
      <c r="AQ23" s="15"/>
      <c r="AR23" s="15"/>
      <c r="AS23" s="15"/>
      <c r="AT23" s="15"/>
      <c r="AU23" s="15"/>
      <c r="AV23" s="17"/>
      <c r="AW23" s="42"/>
      <c r="AX23" s="7" t="s">
        <v>95</v>
      </c>
      <c r="AY23" s="55">
        <f t="shared" si="3"/>
        <v>3</v>
      </c>
      <c r="AZ23" s="58"/>
      <c r="BA23" s="58"/>
      <c r="BB23" s="62">
        <f>IF(H23="","",S23)</f>
        <v>2</v>
      </c>
      <c r="BC23" s="27" t="str">
        <f>IF(H23="","",HYPERLINK(VLOOKUP(H23,Feuil4!$B$4:$I$183,5,FALSE)))</f>
        <v/>
      </c>
    </row>
    <row r="24" spans="1:55" s="33" customFormat="1" ht="15" customHeight="1">
      <c r="A24" s="17">
        <v>1</v>
      </c>
      <c r="B24" s="17"/>
      <c r="C24" s="3">
        <v>140675</v>
      </c>
      <c r="D24" s="3" t="s">
        <v>2</v>
      </c>
      <c r="E24" s="3" t="s">
        <v>176</v>
      </c>
      <c r="F24" s="3" t="s">
        <v>22</v>
      </c>
      <c r="G24" s="7" t="s">
        <v>50</v>
      </c>
      <c r="H24" s="43" t="s">
        <v>135</v>
      </c>
      <c r="I24" s="21"/>
      <c r="J24" s="8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>
        <f>AM26</f>
        <v>16</v>
      </c>
      <c r="AO24" s="15"/>
      <c r="AP24" s="15"/>
      <c r="AQ24" s="15"/>
      <c r="AR24" s="15"/>
      <c r="AS24" s="15"/>
      <c r="AT24" s="15"/>
      <c r="AU24" s="15"/>
      <c r="AV24" s="17"/>
      <c r="AW24" s="42"/>
      <c r="AX24" s="3"/>
      <c r="AY24" s="55"/>
      <c r="AZ24" s="58"/>
      <c r="BA24" s="58"/>
      <c r="BB24" s="56"/>
      <c r="BC24" s="27" t="str">
        <f>IF(H24="","",HYPERLINK(VLOOKUP(H24,Feuil4!$B$4:$I$183,5,FALSE)))</f>
        <v/>
      </c>
    </row>
    <row r="25" spans="1:55" s="33" customFormat="1" ht="15" customHeight="1">
      <c r="A25" s="17"/>
      <c r="B25" s="17"/>
      <c r="C25" s="3">
        <v>140675</v>
      </c>
      <c r="D25" s="3" t="s">
        <v>2</v>
      </c>
      <c r="E25" s="3" t="s">
        <v>176</v>
      </c>
      <c r="F25" s="3" t="s">
        <v>22</v>
      </c>
      <c r="G25" s="7" t="s">
        <v>104</v>
      </c>
      <c r="H25" s="43"/>
      <c r="I25" s="21"/>
      <c r="J25" s="8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>
        <f>AN24-2</f>
        <v>14</v>
      </c>
      <c r="AO25" s="15"/>
      <c r="AP25" s="15"/>
      <c r="AQ25" s="15"/>
      <c r="AR25" s="15"/>
      <c r="AS25" s="15"/>
      <c r="AT25" s="15"/>
      <c r="AU25" s="15"/>
      <c r="AV25" s="17"/>
      <c r="AW25" s="42"/>
      <c r="AX25" s="7" t="s">
        <v>95</v>
      </c>
      <c r="AY25" s="55" t="str">
        <f>IF(BB25="","",BB25+3)</f>
        <v/>
      </c>
      <c r="AZ25" s="58"/>
      <c r="BA25" s="58"/>
      <c r="BB25" s="62" t="str">
        <f>IF(H25="","",AN25)</f>
        <v/>
      </c>
      <c r="BC25" s="27" t="str">
        <f>IF(H25="","",HYPERLINK(VLOOKUP(H25,Feuil4!$B$4:$I$183,5,FALSE)))</f>
        <v/>
      </c>
    </row>
    <row r="26" spans="1:55" s="33" customFormat="1" ht="15" customHeight="1">
      <c r="A26" s="17">
        <v>1</v>
      </c>
      <c r="B26" s="17"/>
      <c r="C26" s="3">
        <v>140675</v>
      </c>
      <c r="D26" s="3" t="s">
        <v>2</v>
      </c>
      <c r="E26" s="3" t="s">
        <v>176</v>
      </c>
      <c r="F26" s="3" t="s">
        <v>20</v>
      </c>
      <c r="G26" s="7" t="s">
        <v>50</v>
      </c>
      <c r="H26" s="43" t="s">
        <v>135</v>
      </c>
      <c r="I26" s="21"/>
      <c r="J26" s="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>
        <f>IF(AL17="",AI39+2,AL17+1)</f>
        <v>16</v>
      </c>
      <c r="AN26" s="15"/>
      <c r="AO26" s="15"/>
      <c r="AP26" s="15"/>
      <c r="AQ26" s="15"/>
      <c r="AR26" s="15"/>
      <c r="AS26" s="15"/>
      <c r="AT26" s="15"/>
      <c r="AU26" s="15"/>
      <c r="AV26" s="17"/>
      <c r="AW26" s="42"/>
      <c r="AX26" s="3"/>
      <c r="AY26" s="55"/>
      <c r="AZ26" s="58"/>
      <c r="BA26" s="58"/>
      <c r="BB26" s="56"/>
      <c r="BC26" s="27" t="str">
        <f>IF(H26="","",HYPERLINK(VLOOKUP(H26,Feuil4!$B$4:$I$183,5,FALSE)))</f>
        <v/>
      </c>
    </row>
    <row r="27" spans="1:55" s="33" customFormat="1" ht="15" customHeight="1">
      <c r="A27" s="17"/>
      <c r="B27" s="17"/>
      <c r="C27" s="3">
        <v>140675</v>
      </c>
      <c r="D27" s="3" t="s">
        <v>2</v>
      </c>
      <c r="E27" s="3" t="s">
        <v>176</v>
      </c>
      <c r="F27" s="3" t="s">
        <v>20</v>
      </c>
      <c r="G27" s="7" t="s">
        <v>104</v>
      </c>
      <c r="H27" s="43"/>
      <c r="I27" s="21"/>
      <c r="J27" s="8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>
        <f>AM26-1</f>
        <v>15</v>
      </c>
      <c r="AN27" s="15"/>
      <c r="AO27" s="15"/>
      <c r="AP27" s="15"/>
      <c r="AQ27" s="15"/>
      <c r="AR27" s="15"/>
      <c r="AS27" s="15"/>
      <c r="AT27" s="15"/>
      <c r="AU27" s="15"/>
      <c r="AV27" s="17"/>
      <c r="AW27" s="44"/>
      <c r="AX27" s="7" t="s">
        <v>95</v>
      </c>
      <c r="AY27" s="55" t="str">
        <f t="shared" ref="AY27:AY29" si="4">IF(BB27="","",BB27+1)</f>
        <v/>
      </c>
      <c r="AZ27" s="58"/>
      <c r="BA27" s="58"/>
      <c r="BB27" s="62" t="str">
        <f>IF(H27="","",AM27)</f>
        <v/>
      </c>
      <c r="BC27" s="27" t="str">
        <f>IF(H27="","",HYPERLINK(VLOOKUP(H27,Feuil4!$B$4:$I$183,5,FALSE)))</f>
        <v/>
      </c>
    </row>
    <row r="28" spans="1:55" s="33" customFormat="1" ht="15" customHeight="1">
      <c r="A28" s="17"/>
      <c r="B28" s="17"/>
      <c r="C28" s="3">
        <v>140675</v>
      </c>
      <c r="D28" s="3" t="s">
        <v>2</v>
      </c>
      <c r="E28" s="3" t="s">
        <v>176</v>
      </c>
      <c r="F28" s="3" t="s">
        <v>20</v>
      </c>
      <c r="G28" s="7" t="s">
        <v>104</v>
      </c>
      <c r="H28" s="43"/>
      <c r="I28" s="21"/>
      <c r="J28" s="8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>
        <f>AM27</f>
        <v>15</v>
      </c>
      <c r="AN28" s="15"/>
      <c r="AO28" s="15"/>
      <c r="AP28" s="15"/>
      <c r="AQ28" s="15"/>
      <c r="AR28" s="15"/>
      <c r="AS28" s="15"/>
      <c r="AT28" s="15"/>
      <c r="AU28" s="15"/>
      <c r="AV28" s="17"/>
      <c r="AW28" s="45"/>
      <c r="AX28" s="7" t="s">
        <v>95</v>
      </c>
      <c r="AY28" s="55" t="str">
        <f t="shared" si="4"/>
        <v/>
      </c>
      <c r="AZ28" s="58"/>
      <c r="BA28" s="58"/>
      <c r="BB28" s="62" t="str">
        <f>IF(H28="","",AM28)</f>
        <v/>
      </c>
      <c r="BC28" s="27" t="str">
        <f>IF(H28="","",HYPERLINK(VLOOKUP(H28,Feuil4!$B$4:$I$183,5,FALSE)))</f>
        <v/>
      </c>
    </row>
    <row r="29" spans="1:55" s="33" customFormat="1" ht="15" customHeight="1">
      <c r="A29" s="17"/>
      <c r="B29" s="17"/>
      <c r="C29" s="3">
        <v>140675</v>
      </c>
      <c r="D29" s="3" t="s">
        <v>2</v>
      </c>
      <c r="E29" s="3" t="s">
        <v>176</v>
      </c>
      <c r="F29" s="3" t="s">
        <v>84</v>
      </c>
      <c r="G29" s="7" t="s">
        <v>104</v>
      </c>
      <c r="H29" s="43"/>
      <c r="I29" s="21"/>
      <c r="J29" s="8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>
        <f>AM28</f>
        <v>15</v>
      </c>
      <c r="AN29" s="15"/>
      <c r="AO29" s="15"/>
      <c r="AP29" s="15"/>
      <c r="AQ29" s="15"/>
      <c r="AR29" s="15"/>
      <c r="AS29" s="15"/>
      <c r="AT29" s="15"/>
      <c r="AU29" s="15"/>
      <c r="AV29" s="17"/>
      <c r="AW29" s="42"/>
      <c r="AX29" s="7" t="s">
        <v>95</v>
      </c>
      <c r="AY29" s="55" t="str">
        <f t="shared" si="4"/>
        <v/>
      </c>
      <c r="AZ29" s="58"/>
      <c r="BA29" s="58"/>
      <c r="BB29" s="62" t="str">
        <f>IF(H29="","",AM29)</f>
        <v/>
      </c>
      <c r="BC29" s="27" t="str">
        <f>IF(H29="","",HYPERLINK(VLOOKUP(H29,Feuil4!$B$4:$I$183,5,FALSE)))</f>
        <v/>
      </c>
    </row>
    <row r="30" spans="1:55" s="33" customFormat="1" ht="15" customHeight="1">
      <c r="A30" s="17">
        <v>1</v>
      </c>
      <c r="B30" s="17"/>
      <c r="C30" s="3">
        <v>140675</v>
      </c>
      <c r="D30" s="3" t="s">
        <v>2</v>
      </c>
      <c r="E30" s="3" t="s">
        <v>176</v>
      </c>
      <c r="F30" s="3" t="s">
        <v>18</v>
      </c>
      <c r="G30" s="7" t="s">
        <v>50</v>
      </c>
      <c r="H30" s="43"/>
      <c r="I30" s="21"/>
      <c r="J30" s="8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>
        <f>AE31+1</f>
        <v>12</v>
      </c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7"/>
      <c r="AW30" s="42"/>
      <c r="AX30" s="3"/>
      <c r="AY30" s="55"/>
      <c r="AZ30" s="58"/>
      <c r="BA30" s="58"/>
      <c r="BB30" s="56"/>
      <c r="BC30" s="27" t="str">
        <f>IF(H30="","",HYPERLINK(VLOOKUP(H30,Feuil4!$B$4:$I$183,5,FALSE)))</f>
        <v/>
      </c>
    </row>
    <row r="31" spans="1:55" s="33" customFormat="1" ht="15" customHeight="1">
      <c r="A31" s="17"/>
      <c r="B31" s="17"/>
      <c r="C31" s="3">
        <v>140675</v>
      </c>
      <c r="D31" s="3" t="s">
        <v>2</v>
      </c>
      <c r="E31" s="3" t="s">
        <v>176</v>
      </c>
      <c r="F31" s="3" t="s">
        <v>34</v>
      </c>
      <c r="G31" s="7" t="s">
        <v>50</v>
      </c>
      <c r="H31" s="46"/>
      <c r="I31" s="22"/>
      <c r="J31" s="8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>
        <f>Y17+A17</f>
        <v>8</v>
      </c>
      <c r="AB31" s="15"/>
      <c r="AC31" s="15"/>
      <c r="AD31" s="15"/>
      <c r="AE31" s="15">
        <f>AB17+A17</f>
        <v>11</v>
      </c>
      <c r="AF31" s="15"/>
      <c r="AG31" s="15"/>
      <c r="AH31" s="15"/>
      <c r="AI31" s="15"/>
      <c r="AJ31" s="15"/>
      <c r="AK31" s="15"/>
      <c r="AL31" s="15"/>
      <c r="AM31" s="15"/>
      <c r="AN31" s="15"/>
      <c r="AO31" s="15">
        <f>AG30+1</f>
        <v>13</v>
      </c>
      <c r="AP31" s="15"/>
      <c r="AQ31" s="15"/>
      <c r="AR31" s="15"/>
      <c r="AS31" s="15"/>
      <c r="AT31" s="15"/>
      <c r="AU31" s="15"/>
      <c r="AV31" s="17"/>
      <c r="AW31" s="42"/>
      <c r="AX31" s="3"/>
      <c r="AY31" s="55"/>
      <c r="AZ31" s="58"/>
      <c r="BA31" s="58"/>
      <c r="BB31" s="56"/>
      <c r="BC31" s="27" t="str">
        <f>IF(H31="","",HYPERLINK(VLOOKUP(H31,Feuil4!$B$4:$I$183,5,FALSE)))</f>
        <v/>
      </c>
    </row>
    <row r="32" spans="1:55" s="33" customFormat="1" ht="15" customHeight="1">
      <c r="A32" s="17"/>
      <c r="B32" s="17"/>
      <c r="C32" s="3">
        <v>140675</v>
      </c>
      <c r="D32" s="3" t="s">
        <v>2</v>
      </c>
      <c r="E32" s="3" t="s">
        <v>176</v>
      </c>
      <c r="F32" s="3" t="s">
        <v>34</v>
      </c>
      <c r="G32" s="7" t="s">
        <v>104</v>
      </c>
      <c r="H32" s="46"/>
      <c r="I32" s="22"/>
      <c r="J32" s="8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>
        <f>AE31-1</f>
        <v>10</v>
      </c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7"/>
      <c r="AW32" s="44"/>
      <c r="AX32" s="7" t="s">
        <v>95</v>
      </c>
      <c r="AY32" s="55" t="str">
        <f>IF(BB32="","",BB32+1)</f>
        <v/>
      </c>
      <c r="AZ32" s="58"/>
      <c r="BA32" s="58"/>
      <c r="BB32" s="62" t="str">
        <f>IF(H32="","",AE32)</f>
        <v/>
      </c>
      <c r="BC32" s="27" t="str">
        <f>IF(H32="","",HYPERLINK(VLOOKUP(H32,Feuil4!$B$4:$I$183,5,FALSE)))</f>
        <v/>
      </c>
    </row>
    <row r="33" spans="1:55" s="33" customFormat="1" ht="15" customHeight="1">
      <c r="A33" s="17"/>
      <c r="B33" s="17"/>
      <c r="C33" s="3">
        <v>140675</v>
      </c>
      <c r="D33" s="3" t="s">
        <v>2</v>
      </c>
      <c r="E33" s="3" t="s">
        <v>176</v>
      </c>
      <c r="F33" s="3" t="s">
        <v>87</v>
      </c>
      <c r="G33" s="7" t="s">
        <v>50</v>
      </c>
      <c r="H33" s="46"/>
      <c r="I33" s="22"/>
      <c r="J33" s="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X33" s="15"/>
      <c r="Y33" s="15"/>
      <c r="Z33" s="15"/>
      <c r="AA33" s="15">
        <f>AA31</f>
        <v>8</v>
      </c>
      <c r="AB33" s="15"/>
      <c r="AC33" s="15"/>
      <c r="AD33" s="15"/>
      <c r="AE33" s="17"/>
      <c r="AF33" s="15">
        <f>AB17+A17</f>
        <v>11</v>
      </c>
      <c r="AG33" s="15"/>
      <c r="AH33" s="15"/>
      <c r="AI33" s="15"/>
      <c r="AJ33" s="15"/>
      <c r="AK33" s="15"/>
      <c r="AL33" s="15"/>
      <c r="AM33" s="15"/>
      <c r="AN33" s="15"/>
      <c r="AO33" s="15"/>
      <c r="AP33" s="15">
        <f>AM26</f>
        <v>16</v>
      </c>
      <c r="AQ33" s="15">
        <f>AP33+1</f>
        <v>17</v>
      </c>
      <c r="AR33" s="15"/>
      <c r="AS33" s="15"/>
      <c r="AT33" s="15"/>
      <c r="AU33" s="15"/>
      <c r="AV33" s="17"/>
      <c r="AW33" s="42"/>
      <c r="AX33" s="3"/>
      <c r="AY33" s="55"/>
      <c r="AZ33" s="58"/>
      <c r="BA33" s="58"/>
      <c r="BB33" s="56"/>
      <c r="BC33" s="27" t="str">
        <f>IF(H33="","",HYPERLINK(VLOOKUP(H33,Feuil4!$B$4:$I$183,5,FALSE)))</f>
        <v/>
      </c>
    </row>
    <row r="34" spans="1:55" s="33" customFormat="1" ht="15" customHeight="1">
      <c r="A34" s="17"/>
      <c r="B34" s="17"/>
      <c r="C34" s="3">
        <v>140675</v>
      </c>
      <c r="D34" s="3" t="s">
        <v>2</v>
      </c>
      <c r="E34" s="3" t="s">
        <v>176</v>
      </c>
      <c r="F34" s="3" t="s">
        <v>94</v>
      </c>
      <c r="G34" s="7" t="s">
        <v>50</v>
      </c>
      <c r="H34" s="46"/>
      <c r="I34" s="22"/>
      <c r="J34" s="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>
        <f>S20+1</f>
        <v>5</v>
      </c>
      <c r="X34" s="15"/>
      <c r="Y34" s="15"/>
      <c r="Z34" s="15"/>
      <c r="AA34" s="15"/>
      <c r="AB34" s="15"/>
      <c r="AC34" s="15"/>
      <c r="AD34" s="15"/>
      <c r="AE34" s="17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7"/>
      <c r="AW34" s="42"/>
      <c r="AX34" s="3"/>
      <c r="AY34" s="55"/>
      <c r="AZ34" s="58"/>
      <c r="BA34" s="58"/>
      <c r="BB34" s="56"/>
      <c r="BC34" s="27" t="str">
        <f>IF(H34="","",HYPERLINK(VLOOKUP(H34,Feuil4!$B$4:$I$183,5,FALSE)))</f>
        <v/>
      </c>
    </row>
    <row r="35" spans="1:55" s="33" customFormat="1" ht="15" customHeight="1">
      <c r="A35" s="17"/>
      <c r="B35" s="17"/>
      <c r="C35" s="3">
        <v>140675</v>
      </c>
      <c r="D35" s="3" t="s">
        <v>2</v>
      </c>
      <c r="E35" s="3" t="s">
        <v>176</v>
      </c>
      <c r="F35" s="3" t="s">
        <v>89</v>
      </c>
      <c r="G35" s="7" t="s">
        <v>50</v>
      </c>
      <c r="H35" s="46"/>
      <c r="I35" s="22"/>
      <c r="J35" s="8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7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7"/>
      <c r="AW35" s="42"/>
      <c r="AX35" s="3"/>
      <c r="AY35" s="55"/>
      <c r="AZ35" s="58"/>
      <c r="BA35" s="58"/>
      <c r="BB35" s="56"/>
      <c r="BC35" s="27" t="str">
        <f>IF(H35="","",HYPERLINK(VLOOKUP(H35,Feuil4!$B$4:$I$183,5,FALSE)))</f>
        <v/>
      </c>
    </row>
    <row r="36" spans="1:55" s="33" customFormat="1" ht="15" customHeight="1">
      <c r="A36" s="17"/>
      <c r="B36" s="17"/>
      <c r="C36" s="3">
        <v>140675</v>
      </c>
      <c r="D36" s="3" t="s">
        <v>2</v>
      </c>
      <c r="E36" s="3" t="s">
        <v>176</v>
      </c>
      <c r="F36" s="3" t="s">
        <v>87</v>
      </c>
      <c r="G36" s="7" t="s">
        <v>104</v>
      </c>
      <c r="H36" s="46"/>
      <c r="I36" s="22"/>
      <c r="J36" s="8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7"/>
      <c r="AF36" s="15">
        <f>AF33-1</f>
        <v>10</v>
      </c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7"/>
      <c r="AW36" s="44"/>
      <c r="AX36" s="7" t="s">
        <v>95</v>
      </c>
      <c r="AY36" s="55" t="str">
        <f t="shared" ref="AY36:AY38" si="5">IF(BB36="","",BB36+1)</f>
        <v/>
      </c>
      <c r="AZ36" s="58"/>
      <c r="BA36" s="58"/>
      <c r="BB36" s="62" t="str">
        <f>IF(H36="","",AF36)</f>
        <v/>
      </c>
      <c r="BC36" s="27" t="str">
        <f>IF(H36="","",HYPERLINK(VLOOKUP(H36,Feuil4!$B$4:$I$183,5,FALSE)))</f>
        <v/>
      </c>
    </row>
    <row r="37" spans="1:55" s="33" customFormat="1" ht="15" customHeight="1">
      <c r="A37" s="17"/>
      <c r="B37" s="17"/>
      <c r="C37" s="3">
        <v>140675</v>
      </c>
      <c r="D37" s="3" t="s">
        <v>2</v>
      </c>
      <c r="E37" s="3" t="s">
        <v>176</v>
      </c>
      <c r="F37" s="3" t="s">
        <v>89</v>
      </c>
      <c r="G37" s="7" t="s">
        <v>104</v>
      </c>
      <c r="H37" s="46"/>
      <c r="I37" s="22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7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>
        <f>AQ33-1</f>
        <v>16</v>
      </c>
      <c r="AR37" s="15"/>
      <c r="AS37" s="15"/>
      <c r="AT37" s="15"/>
      <c r="AU37" s="15"/>
      <c r="AV37" s="17"/>
      <c r="AW37" s="44"/>
      <c r="AX37" s="7" t="s">
        <v>95</v>
      </c>
      <c r="AY37" s="55" t="str">
        <f t="shared" si="5"/>
        <v/>
      </c>
      <c r="AZ37" s="58"/>
      <c r="BA37" s="58"/>
      <c r="BB37" s="62" t="str">
        <f>IF(H37="","",AQ37)</f>
        <v/>
      </c>
      <c r="BC37" s="27" t="str">
        <f>IF(H37="","",HYPERLINK(VLOOKUP(H37,Feuil4!$B$4:$I$183,5,FALSE)))</f>
        <v/>
      </c>
    </row>
    <row r="38" spans="1:55" s="33" customFormat="1" ht="15" customHeight="1">
      <c r="A38" s="17"/>
      <c r="B38" s="17"/>
      <c r="C38" s="3">
        <v>140675</v>
      </c>
      <c r="D38" s="3" t="s">
        <v>2</v>
      </c>
      <c r="E38" s="3" t="s">
        <v>176</v>
      </c>
      <c r="F38" s="3" t="s">
        <v>90</v>
      </c>
      <c r="G38" s="7" t="s">
        <v>104</v>
      </c>
      <c r="H38" s="46"/>
      <c r="I38" s="22"/>
      <c r="J38" s="8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7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>
        <f>AP33-1</f>
        <v>15</v>
      </c>
      <c r="AQ38" s="15"/>
      <c r="AR38" s="15"/>
      <c r="AS38" s="15"/>
      <c r="AT38" s="15"/>
      <c r="AU38" s="15"/>
      <c r="AV38" s="17"/>
      <c r="AW38" s="42"/>
      <c r="AX38" s="7" t="s">
        <v>95</v>
      </c>
      <c r="AY38" s="55" t="str">
        <f t="shared" si="5"/>
        <v/>
      </c>
      <c r="AZ38" s="58"/>
      <c r="BA38" s="58"/>
      <c r="BB38" s="62" t="str">
        <f>IF(H38="","",AP38)</f>
        <v/>
      </c>
      <c r="BC38" s="27" t="str">
        <f>IF(H38="","",HYPERLINK(VLOOKUP(H38,Feuil4!$B$4:$I$183,5,FALSE)))</f>
        <v/>
      </c>
    </row>
    <row r="39" spans="1:55" s="33" customFormat="1" ht="15" customHeight="1">
      <c r="A39" s="17">
        <v>1</v>
      </c>
      <c r="B39" s="17"/>
      <c r="C39" s="3">
        <v>140675</v>
      </c>
      <c r="D39" s="3" t="s">
        <v>2</v>
      </c>
      <c r="E39" s="3" t="s">
        <v>176</v>
      </c>
      <c r="F39" s="3" t="s">
        <v>19</v>
      </c>
      <c r="G39" s="7" t="s">
        <v>50</v>
      </c>
      <c r="H39" s="43"/>
      <c r="I39" s="21"/>
      <c r="J39" s="8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>
        <f>AG30+2</f>
        <v>14</v>
      </c>
      <c r="AJ39" s="15"/>
      <c r="AK39" s="15"/>
      <c r="AL39" s="15"/>
      <c r="AM39" s="15"/>
      <c r="AN39" s="15"/>
      <c r="AO39" s="15"/>
      <c r="AP39" s="15"/>
      <c r="AQ39" s="15"/>
      <c r="AR39" s="15">
        <f>AP33+1</f>
        <v>17</v>
      </c>
      <c r="AS39" s="15"/>
      <c r="AT39" s="15"/>
      <c r="AU39" s="15"/>
      <c r="AV39" s="17"/>
      <c r="AW39" s="42"/>
      <c r="AX39" s="3"/>
      <c r="AY39" s="55"/>
      <c r="AZ39" s="58"/>
      <c r="BA39" s="58"/>
      <c r="BB39" s="56"/>
      <c r="BC39" s="27" t="str">
        <f>IF(H39="","",HYPERLINK(VLOOKUP(H39,Feuil4!$B$4:$I$183,5,FALSE)))</f>
        <v/>
      </c>
    </row>
    <row r="40" spans="1:55" s="33" customFormat="1" ht="15" customHeight="1">
      <c r="A40" s="17"/>
      <c r="B40" s="17"/>
      <c r="C40" s="3">
        <v>140675</v>
      </c>
      <c r="D40" s="3" t="s">
        <v>2</v>
      </c>
      <c r="E40" s="3" t="s">
        <v>176</v>
      </c>
      <c r="F40" s="3" t="s">
        <v>19</v>
      </c>
      <c r="G40" s="7" t="s">
        <v>104</v>
      </c>
      <c r="H40" s="43"/>
      <c r="I40" s="21"/>
      <c r="J40" s="8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>
        <f>AI39-1</f>
        <v>13</v>
      </c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7"/>
      <c r="AW40" s="42"/>
      <c r="AX40" s="7" t="s">
        <v>95</v>
      </c>
      <c r="AY40" s="55" t="str">
        <f t="shared" ref="AY40:AY44" si="6">IF(BB40="","",BB40+1)</f>
        <v/>
      </c>
      <c r="AZ40" s="58"/>
      <c r="BA40" s="58"/>
      <c r="BB40" s="62" t="str">
        <f>IF(H40="","",AI40)</f>
        <v/>
      </c>
      <c r="BC40" s="27" t="str">
        <f>IF(H40="","",HYPERLINK(VLOOKUP(H40,Feuil4!$B$4:$I$183,5,FALSE)))</f>
        <v/>
      </c>
    </row>
    <row r="41" spans="1:55" s="33" customFormat="1" ht="15" customHeight="1">
      <c r="A41" s="17"/>
      <c r="B41" s="17"/>
      <c r="C41" s="3">
        <v>140675</v>
      </c>
      <c r="D41" s="3" t="s">
        <v>2</v>
      </c>
      <c r="E41" s="3" t="s">
        <v>176</v>
      </c>
      <c r="F41" s="3" t="s">
        <v>19</v>
      </c>
      <c r="G41" s="7" t="s">
        <v>104</v>
      </c>
      <c r="H41" s="43"/>
      <c r="I41" s="21"/>
      <c r="J41" s="8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>
        <f>AI40</f>
        <v>13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7"/>
      <c r="AW41" s="42"/>
      <c r="AX41" s="7" t="s">
        <v>95</v>
      </c>
      <c r="AY41" s="55" t="str">
        <f t="shared" si="6"/>
        <v/>
      </c>
      <c r="AZ41" s="58"/>
      <c r="BA41" s="58"/>
      <c r="BB41" s="62" t="str">
        <f>IF(H41="","",AI41)</f>
        <v/>
      </c>
      <c r="BC41" s="27" t="str">
        <f>IF(H41="","",HYPERLINK(VLOOKUP(H41,Feuil4!$B$4:$I$183,5,FALSE)))</f>
        <v/>
      </c>
    </row>
    <row r="42" spans="1:55" s="33" customFormat="1" ht="15" customHeight="1">
      <c r="A42" s="17"/>
      <c r="B42" s="17"/>
      <c r="C42" s="3">
        <v>140675</v>
      </c>
      <c r="D42" s="3" t="s">
        <v>2</v>
      </c>
      <c r="E42" s="3" t="s">
        <v>176</v>
      </c>
      <c r="F42" s="3" t="s">
        <v>19</v>
      </c>
      <c r="G42" s="7" t="s">
        <v>104</v>
      </c>
      <c r="H42" s="43"/>
      <c r="I42" s="21"/>
      <c r="J42" s="8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>
        <f>AI41</f>
        <v>13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7"/>
      <c r="AW42" s="42"/>
      <c r="AX42" s="7" t="s">
        <v>95</v>
      </c>
      <c r="AY42" s="55" t="str">
        <f t="shared" si="6"/>
        <v/>
      </c>
      <c r="AZ42" s="58"/>
      <c r="BA42" s="58"/>
      <c r="BB42" s="62" t="str">
        <f>IF(H42="","",AI42)</f>
        <v/>
      </c>
      <c r="BC42" s="27" t="str">
        <f>IF(H42="","",HYPERLINK(VLOOKUP(H42,Feuil4!$B$4:$I$183,5,FALSE)))</f>
        <v/>
      </c>
    </row>
    <row r="43" spans="1:55" s="33" customFormat="1" ht="15" customHeight="1">
      <c r="A43" s="17"/>
      <c r="B43" s="17"/>
      <c r="C43" s="3">
        <v>140675</v>
      </c>
      <c r="D43" s="3" t="s">
        <v>2</v>
      </c>
      <c r="E43" s="3" t="s">
        <v>176</v>
      </c>
      <c r="F43" s="3" t="s">
        <v>100</v>
      </c>
      <c r="G43" s="7" t="s">
        <v>104</v>
      </c>
      <c r="H43" s="43"/>
      <c r="I43" s="21"/>
      <c r="J43" s="8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>
        <f>W34-1</f>
        <v>4</v>
      </c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7"/>
      <c r="AW43" s="44"/>
      <c r="AX43" s="7" t="s">
        <v>95</v>
      </c>
      <c r="AY43" s="55" t="str">
        <f t="shared" si="6"/>
        <v/>
      </c>
      <c r="AZ43" s="58"/>
      <c r="BA43" s="58"/>
      <c r="BB43" s="62" t="str">
        <f>IF(H43="","",W43)</f>
        <v/>
      </c>
      <c r="BC43" s="27" t="str">
        <f>IF(H43="","",HYPERLINK(VLOOKUP(H43,Feuil4!$B$4:$I$183,5,FALSE)))</f>
        <v/>
      </c>
    </row>
    <row r="44" spans="1:55" s="33" customFormat="1" ht="15" customHeight="1">
      <c r="A44" s="17"/>
      <c r="B44" s="17"/>
      <c r="C44" s="3">
        <v>140675</v>
      </c>
      <c r="D44" s="3" t="s">
        <v>2</v>
      </c>
      <c r="E44" s="3" t="s">
        <v>176</v>
      </c>
      <c r="F44" s="3" t="s">
        <v>97</v>
      </c>
      <c r="G44" s="7" t="s">
        <v>104</v>
      </c>
      <c r="H44" s="43"/>
      <c r="I44" s="21"/>
      <c r="J44" s="8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>
        <f>W43</f>
        <v>4</v>
      </c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7"/>
      <c r="AW44" s="44"/>
      <c r="AX44" s="7" t="s">
        <v>95</v>
      </c>
      <c r="AY44" s="55" t="str">
        <f t="shared" si="6"/>
        <v/>
      </c>
      <c r="AZ44" s="58"/>
      <c r="BA44" s="58"/>
      <c r="BB44" s="62" t="str">
        <f>IF(H44="","",W44)</f>
        <v/>
      </c>
      <c r="BC44" s="27" t="str">
        <f>IF(H44="","",HYPERLINK(VLOOKUP(H44,Feuil4!$B$4:$I$183,5,FALSE)))</f>
        <v/>
      </c>
    </row>
    <row r="45" spans="1:55" s="33" customFormat="1" ht="15" customHeight="1">
      <c r="A45" s="17">
        <v>1</v>
      </c>
      <c r="B45" s="17"/>
      <c r="C45" s="3">
        <v>140675</v>
      </c>
      <c r="D45" s="3" t="s">
        <v>2</v>
      </c>
      <c r="E45" s="3" t="s">
        <v>176</v>
      </c>
      <c r="F45" s="3" t="s">
        <v>35</v>
      </c>
      <c r="G45" s="7" t="s">
        <v>50</v>
      </c>
      <c r="H45" s="43"/>
      <c r="I45" s="21"/>
      <c r="J45" s="8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>
        <f>W34</f>
        <v>5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>
        <f>AF36</f>
        <v>10</v>
      </c>
      <c r="AI45" s="15"/>
      <c r="AJ45" s="15"/>
      <c r="AK45" s="15"/>
      <c r="AL45" s="15"/>
      <c r="AM45" s="15"/>
      <c r="AN45" s="15"/>
      <c r="AO45" s="15"/>
      <c r="AP45" s="15"/>
      <c r="AQ45" s="15"/>
      <c r="AR45" s="17"/>
      <c r="AS45" s="17"/>
      <c r="AT45" s="15"/>
      <c r="AU45" s="15"/>
      <c r="AV45" s="17"/>
      <c r="AW45" s="42"/>
      <c r="AX45" s="3"/>
      <c r="AY45" s="55"/>
      <c r="AZ45" s="58"/>
      <c r="BA45" s="58"/>
      <c r="BB45" s="56"/>
      <c r="BC45" s="27" t="str">
        <f>IF(H45="","",HYPERLINK(VLOOKUP(H45,Feuil4!$B$4:$I$183,5,FALSE)))</f>
        <v/>
      </c>
    </row>
    <row r="46" spans="1:55" s="33" customFormat="1" ht="15" customHeight="1">
      <c r="A46" s="17"/>
      <c r="B46" s="17"/>
      <c r="C46" s="3">
        <v>140675</v>
      </c>
      <c r="D46" s="3" t="s">
        <v>2</v>
      </c>
      <c r="E46" s="3" t="s">
        <v>176</v>
      </c>
      <c r="F46" s="3" t="s">
        <v>35</v>
      </c>
      <c r="G46" s="7" t="s">
        <v>104</v>
      </c>
      <c r="H46" s="43"/>
      <c r="I46" s="21"/>
      <c r="J46" s="8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>
        <f>X45</f>
        <v>5</v>
      </c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7"/>
      <c r="AS46" s="17"/>
      <c r="AT46" s="15"/>
      <c r="AU46" s="15"/>
      <c r="AV46" s="17"/>
      <c r="AW46" s="44"/>
      <c r="AX46" s="7" t="s">
        <v>95</v>
      </c>
      <c r="AY46" s="55" t="str">
        <f>IF(BB46="","",BB46+1)</f>
        <v/>
      </c>
      <c r="AZ46" s="58"/>
      <c r="BA46" s="58"/>
      <c r="BB46" s="62" t="str">
        <f>IF(H46="","",X46)</f>
        <v/>
      </c>
      <c r="BC46" s="27" t="str">
        <f>IF(H46="","",HYPERLINK(VLOOKUP(H46,Feuil4!$B$4:$I$183,5,FALSE)))</f>
        <v/>
      </c>
    </row>
    <row r="47" spans="1:55" s="33" customFormat="1" ht="15" customHeight="1">
      <c r="A47" s="17">
        <v>1</v>
      </c>
      <c r="B47" s="17"/>
      <c r="C47" s="3">
        <v>140675</v>
      </c>
      <c r="D47" s="3" t="s">
        <v>2</v>
      </c>
      <c r="E47" s="3" t="s">
        <v>176</v>
      </c>
      <c r="F47" s="3" t="s">
        <v>36</v>
      </c>
      <c r="G47" s="7" t="s">
        <v>50</v>
      </c>
      <c r="H47" s="43"/>
      <c r="I47" s="21"/>
      <c r="J47" s="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>
        <f>AM26+1</f>
        <v>17</v>
      </c>
      <c r="AT47" s="15"/>
      <c r="AU47" s="15"/>
      <c r="AV47" s="17"/>
      <c r="AW47" s="42"/>
      <c r="AX47" s="3"/>
      <c r="AY47" s="55"/>
      <c r="AZ47" s="58"/>
      <c r="BA47" s="58"/>
      <c r="BB47" s="56"/>
      <c r="BC47" s="27" t="str">
        <f>IF(H47="","",HYPERLINK(VLOOKUP(H47,Feuil4!$B$4:$I$183,5,FALSE)))</f>
        <v/>
      </c>
    </row>
    <row r="48" spans="1:55" s="33" customFormat="1" ht="15" customHeight="1">
      <c r="A48" s="17"/>
      <c r="B48" s="17"/>
      <c r="C48" s="3">
        <v>140675</v>
      </c>
      <c r="D48" s="3" t="s">
        <v>2</v>
      </c>
      <c r="E48" s="3" t="s">
        <v>176</v>
      </c>
      <c r="F48" s="3" t="s">
        <v>36</v>
      </c>
      <c r="G48" s="7" t="s">
        <v>104</v>
      </c>
      <c r="H48" s="43"/>
      <c r="I48" s="21"/>
      <c r="J48" s="8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>
        <f>AS47-1</f>
        <v>16</v>
      </c>
      <c r="AT48" s="15"/>
      <c r="AU48" s="15"/>
      <c r="AV48" s="17"/>
      <c r="AW48" s="42"/>
      <c r="AX48" s="3" t="s">
        <v>95</v>
      </c>
      <c r="AY48" s="55" t="str">
        <f>IF(BB48="","",BB48+1)</f>
        <v/>
      </c>
      <c r="AZ48" s="58"/>
      <c r="BA48" s="58"/>
      <c r="BB48" s="62" t="str">
        <f>IF(H48="","",AS48)</f>
        <v/>
      </c>
      <c r="BC48" s="27" t="str">
        <f>IF(H48="","",HYPERLINK(VLOOKUP(H48,Feuil4!$B$4:$I$183,5,FALSE)))</f>
        <v/>
      </c>
    </row>
    <row r="49" spans="1:55" s="33" customFormat="1" ht="15" customHeight="1">
      <c r="A49" s="17">
        <v>1</v>
      </c>
      <c r="B49" s="17"/>
      <c r="C49" s="3">
        <v>140675</v>
      </c>
      <c r="D49" s="3" t="s">
        <v>2</v>
      </c>
      <c r="E49" s="3" t="s">
        <v>176</v>
      </c>
      <c r="F49" s="3" t="s">
        <v>21</v>
      </c>
      <c r="G49" s="7" t="s">
        <v>50</v>
      </c>
      <c r="H49" s="51"/>
      <c r="I49" s="21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5" t="str">
        <f>IF(AK49="","",AB17+1)</f>
        <v/>
      </c>
      <c r="AE49" s="17"/>
      <c r="AF49" s="17"/>
      <c r="AG49" s="17"/>
      <c r="AH49" s="17"/>
      <c r="AI49" s="17"/>
      <c r="AJ49" s="17"/>
      <c r="AK49" s="15" t="str">
        <f>IF(H49="","",AB17+5)</f>
        <v/>
      </c>
      <c r="AL49" s="15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42"/>
      <c r="AX49" s="3"/>
      <c r="AY49" s="55"/>
      <c r="AZ49" s="58"/>
      <c r="BA49" s="58"/>
      <c r="BB49" s="56"/>
      <c r="BC49" s="27" t="str">
        <f>IF(H49="","",HYPERLINK(VLOOKUP(H49,Feuil4!$B$4:$I$183,5,FALSE)))</f>
        <v/>
      </c>
    </row>
    <row r="50" spans="1:55" s="33" customFormat="1" ht="15" customHeight="1">
      <c r="A50" s="17"/>
      <c r="B50" s="17"/>
      <c r="C50" s="3">
        <v>140675</v>
      </c>
      <c r="D50" s="3" t="s">
        <v>2</v>
      </c>
      <c r="E50" s="3" t="s">
        <v>176</v>
      </c>
      <c r="F50" s="19" t="s">
        <v>61</v>
      </c>
      <c r="G50" s="7" t="s">
        <v>50</v>
      </c>
      <c r="H50" s="51"/>
      <c r="I50" s="21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5"/>
      <c r="AE50" s="17"/>
      <c r="AF50" s="17"/>
      <c r="AG50" s="17"/>
      <c r="AH50" s="17"/>
      <c r="AI50" s="17"/>
      <c r="AJ50" s="17"/>
      <c r="AK50" s="15"/>
      <c r="AL50" s="15"/>
      <c r="AM50" s="17"/>
      <c r="AN50" s="17"/>
      <c r="AO50" s="17"/>
      <c r="AP50" s="17"/>
      <c r="AQ50" s="17"/>
      <c r="AR50" s="17"/>
      <c r="AS50" s="17"/>
      <c r="AT50" s="17"/>
      <c r="AU50" s="15">
        <f>AR39+2</f>
        <v>19</v>
      </c>
      <c r="AV50" s="17"/>
      <c r="AW50" s="42"/>
      <c r="AX50" s="3"/>
      <c r="AY50" s="55"/>
      <c r="AZ50" s="58"/>
      <c r="BA50" s="58"/>
      <c r="BB50" s="56"/>
      <c r="BC50" s="27" t="str">
        <f>IF(H50="","",HYPERLINK(VLOOKUP(H50,Feuil4!$B$4:$I$183,5,FALSE)))</f>
        <v/>
      </c>
    </row>
    <row r="51" spans="1:55" s="33" customFormat="1" ht="15" customHeight="1">
      <c r="A51" s="17"/>
      <c r="B51" s="17"/>
      <c r="C51" s="3">
        <v>140675</v>
      </c>
      <c r="D51" s="3" t="s">
        <v>2</v>
      </c>
      <c r="E51" s="3" t="s">
        <v>176</v>
      </c>
      <c r="F51" s="20" t="s">
        <v>59</v>
      </c>
      <c r="G51" s="7" t="s">
        <v>50</v>
      </c>
      <c r="H51" s="51"/>
      <c r="I51" s="21"/>
      <c r="J51" s="17"/>
      <c r="K51" s="17"/>
      <c r="L51" s="15">
        <f>M8-1</f>
        <v>0</v>
      </c>
      <c r="M51" s="17"/>
      <c r="N51" s="17"/>
      <c r="O51" s="17"/>
      <c r="P51" s="17"/>
      <c r="Q51" s="15">
        <f>P13+1</f>
        <v>4</v>
      </c>
      <c r="R51" s="17"/>
      <c r="S51" s="17"/>
      <c r="T51" s="17"/>
      <c r="U51" s="15">
        <f>T4+A4</f>
        <v>6</v>
      </c>
      <c r="V51" s="17"/>
      <c r="W51" s="17"/>
      <c r="X51" s="17"/>
      <c r="Y51" s="17"/>
      <c r="Z51" s="15">
        <f>Y17+A17</f>
        <v>8</v>
      </c>
      <c r="AA51" s="17"/>
      <c r="AB51" s="17"/>
      <c r="AC51" s="15">
        <f>AB17+A17</f>
        <v>11</v>
      </c>
      <c r="AD51" s="15"/>
      <c r="AE51" s="17"/>
      <c r="AF51" s="17"/>
      <c r="AG51" s="17"/>
      <c r="AH51" s="17"/>
      <c r="AI51" s="17"/>
      <c r="AJ51" s="15">
        <f>AI39+A39</f>
        <v>15</v>
      </c>
      <c r="AK51" s="15"/>
      <c r="AL51" s="15"/>
      <c r="AM51" s="17"/>
      <c r="AN51" s="17"/>
      <c r="AO51" s="17"/>
      <c r="AP51" s="17"/>
      <c r="AQ51" s="17"/>
      <c r="AR51" s="17"/>
      <c r="AS51" s="17"/>
      <c r="AT51" s="17"/>
      <c r="AU51" s="15">
        <f>AR39+2</f>
        <v>19</v>
      </c>
      <c r="AV51" s="17"/>
      <c r="AW51" s="42"/>
      <c r="AX51" s="3"/>
      <c r="AY51" s="55"/>
      <c r="AZ51" s="58"/>
      <c r="BA51" s="58"/>
      <c r="BB51" s="56"/>
      <c r="BC51" s="27" t="str">
        <f>IF(H51="","",HYPERLINK(VLOOKUP(H51,Feuil4!$B$4:$I$183,5,FALSE)))</f>
        <v/>
      </c>
    </row>
    <row r="52" spans="1:55" s="33" customFormat="1" ht="15" customHeight="1" thickBot="1">
      <c r="A52" s="35"/>
      <c r="B52" s="35"/>
      <c r="C52" s="3">
        <v>140675</v>
      </c>
      <c r="D52" s="3" t="s">
        <v>2</v>
      </c>
      <c r="E52" s="3" t="s">
        <v>176</v>
      </c>
      <c r="F52" s="18" t="s">
        <v>26</v>
      </c>
      <c r="G52" s="48" t="s">
        <v>50</v>
      </c>
      <c r="H52" s="52"/>
      <c r="I52" s="23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6">
        <f>AR39+1</f>
        <v>18</v>
      </c>
      <c r="AU52" s="36"/>
      <c r="AV52" s="35"/>
      <c r="AW52" s="47"/>
      <c r="AX52" s="18"/>
      <c r="AY52" s="55"/>
      <c r="AZ52" s="59"/>
      <c r="BA52" s="59"/>
      <c r="BB52" s="56"/>
      <c r="BC52" s="27" t="str">
        <f>IF(H52="","",HYPERLINK(VLOOKUP(H52,Feuil4!$B$4:$I$183,5,FALSE)))</f>
        <v/>
      </c>
    </row>
    <row r="53" spans="1:55" s="33" customFormat="1" ht="15" customHeight="1" thickBot="1">
      <c r="A53" s="32"/>
      <c r="B53" s="49">
        <v>1</v>
      </c>
      <c r="C53" s="3">
        <v>130000</v>
      </c>
      <c r="D53" s="3" t="s">
        <v>175</v>
      </c>
      <c r="E53" s="3" t="s">
        <v>178</v>
      </c>
      <c r="F53" s="16" t="s">
        <v>0</v>
      </c>
      <c r="G53" s="37" t="s">
        <v>50</v>
      </c>
      <c r="H53" s="50" t="s">
        <v>177</v>
      </c>
      <c r="I53" s="34"/>
      <c r="J53" s="32"/>
      <c r="K53" s="29"/>
      <c r="L53" s="29"/>
      <c r="M53" s="32"/>
      <c r="N53" s="29">
        <f>M59</f>
        <v>3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32"/>
      <c r="AW53" s="39"/>
      <c r="AX53" s="40"/>
      <c r="AY53" s="40"/>
      <c r="AZ53" s="53"/>
      <c r="BA53" s="53"/>
      <c r="BB53" s="40"/>
      <c r="BC53" s="27" t="e">
        <f>IF(H53="","",HYPERLINK(VLOOKUP(H53,Feuil4!$B$4:$I$183,5,FALSE)))</f>
        <v>#N/A</v>
      </c>
    </row>
    <row r="54" spans="1:55" s="33" customFormat="1" ht="15" customHeight="1">
      <c r="A54" s="17"/>
      <c r="B54" s="17"/>
      <c r="C54" s="3">
        <v>130000</v>
      </c>
      <c r="D54" s="3" t="s">
        <v>175</v>
      </c>
      <c r="E54" s="3" t="s">
        <v>178</v>
      </c>
      <c r="F54" s="7" t="s">
        <v>28</v>
      </c>
      <c r="G54" s="7" t="s">
        <v>50</v>
      </c>
      <c r="H54" s="46" t="s">
        <v>114</v>
      </c>
      <c r="I54" s="22"/>
      <c r="J54" s="8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>
        <f>T55+1</f>
        <v>8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7"/>
      <c r="AW54" s="41"/>
      <c r="AX54" s="38"/>
      <c r="AY54" s="38"/>
      <c r="AZ54" s="54"/>
      <c r="BA54" s="54"/>
      <c r="BB54" s="38"/>
      <c r="BC54" s="27" t="str">
        <f>IF(H54="","",HYPERLINK(VLOOKUP(H54,Feuil4!$B$4:$I$183,5,FALSE)))</f>
        <v>entreprise1@gmail.com</v>
      </c>
    </row>
    <row r="55" spans="1:55" s="33" customFormat="1" ht="15" customHeight="1">
      <c r="A55" s="17">
        <v>1</v>
      </c>
      <c r="B55" s="17"/>
      <c r="C55" s="3">
        <v>130000</v>
      </c>
      <c r="D55" s="3" t="s">
        <v>175</v>
      </c>
      <c r="E55" s="3" t="s">
        <v>178</v>
      </c>
      <c r="F55" s="3" t="s">
        <v>1</v>
      </c>
      <c r="G55" s="7" t="s">
        <v>50</v>
      </c>
      <c r="H55" s="43" t="s">
        <v>115</v>
      </c>
      <c r="I55" s="21"/>
      <c r="J55" s="8"/>
      <c r="K55" s="15"/>
      <c r="L55" s="15"/>
      <c r="M55" s="15"/>
      <c r="N55" s="15"/>
      <c r="O55" s="15"/>
      <c r="P55" s="15"/>
      <c r="Q55" s="15"/>
      <c r="R55" s="15"/>
      <c r="S55" s="15"/>
      <c r="T55" s="15">
        <f>S71+1</f>
        <v>7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7"/>
      <c r="AW55" s="41"/>
      <c r="AX55" s="38"/>
      <c r="AY55" s="38"/>
      <c r="AZ55" s="54"/>
      <c r="BA55" s="54"/>
      <c r="BB55" s="38"/>
      <c r="BC55" s="27" t="str">
        <f>IF(H55="","",HYPERLINK(VLOOKUP(H55,Feuil4!$B$4:$I$183,5,FALSE)))</f>
        <v>entreprise2@gmail.com</v>
      </c>
    </row>
    <row r="56" spans="1:55" s="33" customFormat="1" ht="15" customHeight="1">
      <c r="A56" s="17"/>
      <c r="B56" s="17"/>
      <c r="C56" s="3">
        <v>130000</v>
      </c>
      <c r="D56" s="3" t="s">
        <v>175</v>
      </c>
      <c r="E56" s="3" t="s">
        <v>178</v>
      </c>
      <c r="F56" s="3" t="s">
        <v>1</v>
      </c>
      <c r="G56" s="7" t="s">
        <v>104</v>
      </c>
      <c r="H56" s="46" t="s">
        <v>116</v>
      </c>
      <c r="I56" s="21"/>
      <c r="J56" s="8"/>
      <c r="K56" s="15"/>
      <c r="L56" s="15"/>
      <c r="M56" s="15"/>
      <c r="N56" s="15"/>
      <c r="O56" s="15"/>
      <c r="P56" s="15"/>
      <c r="Q56" s="15"/>
      <c r="R56" s="15"/>
      <c r="S56" s="15"/>
      <c r="T56" s="15">
        <f>T55-1</f>
        <v>6</v>
      </c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7"/>
      <c r="AW56" s="42"/>
      <c r="AX56" s="7" t="s">
        <v>95</v>
      </c>
      <c r="AY56" s="55">
        <f>IF(BB56="","",BB56+1)</f>
        <v>7</v>
      </c>
      <c r="AZ56" s="57"/>
      <c r="BA56" s="57"/>
      <c r="BB56" s="62">
        <f>IF(H56="","",T56)</f>
        <v>6</v>
      </c>
      <c r="BC56" s="27" t="str">
        <f>IF(H56="","",HYPERLINK(VLOOKUP(H56,Feuil4!$B$4:$I$183,5,FALSE)))</f>
        <v>entreprise3@gmail.com</v>
      </c>
    </row>
    <row r="57" spans="1:55" s="33" customFormat="1" ht="15" customHeight="1">
      <c r="A57" s="17"/>
      <c r="B57" s="17"/>
      <c r="C57" s="3">
        <v>130000</v>
      </c>
      <c r="D57" s="3" t="s">
        <v>175</v>
      </c>
      <c r="E57" s="3" t="s">
        <v>178</v>
      </c>
      <c r="F57" s="3" t="s">
        <v>103</v>
      </c>
      <c r="G57" s="7" t="s">
        <v>50</v>
      </c>
      <c r="H57" s="43" t="s">
        <v>117</v>
      </c>
      <c r="I57" s="21"/>
      <c r="J57" s="8"/>
      <c r="K57" s="15"/>
      <c r="L57" s="15"/>
      <c r="M57" s="15"/>
      <c r="N57" s="15"/>
      <c r="O57" s="15"/>
      <c r="P57" s="15"/>
      <c r="Q57" s="15"/>
      <c r="R57" s="15"/>
      <c r="S57" s="15"/>
      <c r="T57" s="15">
        <f>T55+2</f>
        <v>9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7"/>
      <c r="AW57" s="42"/>
      <c r="AX57" s="7"/>
      <c r="AY57" s="55"/>
      <c r="AZ57" s="57"/>
      <c r="BA57" s="57"/>
      <c r="BB57" s="55"/>
      <c r="BC57" s="27" t="str">
        <f>IF(H57="","",HYPERLINK(VLOOKUP(H57,Feuil4!$B$4:$I$183,5,FALSE)))</f>
        <v>entreprise4@gmail.com</v>
      </c>
    </row>
    <row r="58" spans="1:55" s="33" customFormat="1" ht="15" customHeight="1">
      <c r="A58" s="17"/>
      <c r="B58" s="17"/>
      <c r="C58" s="3">
        <v>130000</v>
      </c>
      <c r="D58" s="3" t="s">
        <v>175</v>
      </c>
      <c r="E58" s="3" t="s">
        <v>178</v>
      </c>
      <c r="F58" s="3" t="s">
        <v>103</v>
      </c>
      <c r="G58" s="7" t="s">
        <v>104</v>
      </c>
      <c r="H58" s="46" t="s">
        <v>118</v>
      </c>
      <c r="I58" s="21"/>
      <c r="J58" s="8"/>
      <c r="K58" s="15"/>
      <c r="L58" s="15"/>
      <c r="M58" s="15"/>
      <c r="N58" s="15"/>
      <c r="O58" s="15"/>
      <c r="P58" s="15"/>
      <c r="Q58" s="15"/>
      <c r="R58" s="15"/>
      <c r="S58" s="15"/>
      <c r="T58" s="15">
        <f>T57-1</f>
        <v>8</v>
      </c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7"/>
      <c r="AW58" s="42"/>
      <c r="AX58" s="7" t="s">
        <v>95</v>
      </c>
      <c r="AY58" s="55">
        <f>IF(BB58="","",BB58+1)</f>
        <v>9</v>
      </c>
      <c r="AZ58" s="58"/>
      <c r="BA58" s="58"/>
      <c r="BB58" s="62">
        <f>IF(H58="","",T58)</f>
        <v>8</v>
      </c>
      <c r="BC58" s="27" t="str">
        <f>IF(H58="","",HYPERLINK(VLOOKUP(H58,Feuil4!$B$4:$I$183,5,FALSE)))</f>
        <v>entreprise5@gmail.com</v>
      </c>
    </row>
    <row r="59" spans="1:55" s="33" customFormat="1" ht="15" customHeight="1">
      <c r="A59" s="17">
        <v>1</v>
      </c>
      <c r="B59" s="17"/>
      <c r="C59" s="3">
        <v>130000</v>
      </c>
      <c r="D59" s="3" t="s">
        <v>175</v>
      </c>
      <c r="E59" s="3" t="s">
        <v>178</v>
      </c>
      <c r="F59" s="3" t="s">
        <v>29</v>
      </c>
      <c r="G59" s="7" t="s">
        <v>50</v>
      </c>
      <c r="H59" s="43" t="s">
        <v>119</v>
      </c>
      <c r="I59" s="22"/>
      <c r="J59" s="8"/>
      <c r="K59" s="15"/>
      <c r="L59" s="15"/>
      <c r="M59" s="15">
        <v>3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7"/>
      <c r="AW59" s="41"/>
      <c r="AX59" s="38"/>
      <c r="AY59" s="55"/>
      <c r="AZ59" s="58"/>
      <c r="BA59" s="58"/>
      <c r="BB59" s="56"/>
      <c r="BC59" s="27" t="str">
        <f>IF(H59="","",HYPERLINK(VLOOKUP(H59,Feuil4!$B$4:$I$183,5,FALSE)))</f>
        <v>entreprise6@gmail.com</v>
      </c>
    </row>
    <row r="60" spans="1:55" s="33" customFormat="1" ht="15" customHeight="1">
      <c r="A60" s="17"/>
      <c r="B60" s="17"/>
      <c r="C60" s="3">
        <v>130000</v>
      </c>
      <c r="D60" s="3" t="s">
        <v>175</v>
      </c>
      <c r="E60" s="3" t="s">
        <v>178</v>
      </c>
      <c r="F60" s="3" t="s">
        <v>29</v>
      </c>
      <c r="G60" s="7" t="s">
        <v>104</v>
      </c>
      <c r="H60" s="46" t="s">
        <v>120</v>
      </c>
      <c r="I60" s="22"/>
      <c r="J60" s="8"/>
      <c r="K60" s="15"/>
      <c r="L60" s="15"/>
      <c r="M60" s="15">
        <f>M59-1</f>
        <v>2</v>
      </c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7"/>
      <c r="AW60" s="41"/>
      <c r="AX60" s="7" t="s">
        <v>95</v>
      </c>
      <c r="AY60" s="55">
        <f>IF(BB60="","",BB60+1)</f>
        <v>3</v>
      </c>
      <c r="AZ60" s="58"/>
      <c r="BA60" s="58"/>
      <c r="BB60" s="62">
        <f>IF(H60="","",M60)</f>
        <v>2</v>
      </c>
      <c r="BC60" s="27" t="str">
        <f>IF(H60="","",HYPERLINK(VLOOKUP(H60,Feuil4!$B$4:$I$183,5,FALSE)))</f>
        <v>entreprise7@gmail.com</v>
      </c>
    </row>
    <row r="61" spans="1:55" s="33" customFormat="1" ht="15" customHeight="1">
      <c r="A61" s="17">
        <v>1</v>
      </c>
      <c r="B61" s="17"/>
      <c r="C61" s="3">
        <v>130000</v>
      </c>
      <c r="D61" s="3" t="s">
        <v>175</v>
      </c>
      <c r="E61" s="3" t="s">
        <v>178</v>
      </c>
      <c r="F61" s="3" t="s">
        <v>30</v>
      </c>
      <c r="G61" s="7" t="s">
        <v>50</v>
      </c>
      <c r="H61" s="43" t="s">
        <v>121</v>
      </c>
      <c r="I61" s="22"/>
      <c r="J61" s="8"/>
      <c r="K61" s="15"/>
      <c r="L61" s="15"/>
      <c r="M61" s="15"/>
      <c r="N61" s="15"/>
      <c r="O61" s="15"/>
      <c r="P61" s="15"/>
      <c r="Q61" s="15"/>
      <c r="R61" s="15">
        <f>P64+1</f>
        <v>6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7"/>
      <c r="AW61" s="41"/>
      <c r="AX61" s="38"/>
      <c r="AY61" s="55"/>
      <c r="AZ61" s="58"/>
      <c r="BA61" s="58"/>
      <c r="BB61" s="56"/>
      <c r="BC61" s="27" t="str">
        <f>IF(H61="","",HYPERLINK(VLOOKUP(H61,Feuil4!$B$4:$I$183,5,FALSE)))</f>
        <v>entreprise8@gmail.com</v>
      </c>
    </row>
    <row r="62" spans="1:55" s="33" customFormat="1" ht="15" customHeight="1">
      <c r="A62" s="17">
        <v>1</v>
      </c>
      <c r="B62" s="17"/>
      <c r="C62" s="3">
        <v>130000</v>
      </c>
      <c r="D62" s="3" t="s">
        <v>175</v>
      </c>
      <c r="E62" s="3" t="s">
        <v>178</v>
      </c>
      <c r="F62" s="3" t="s">
        <v>37</v>
      </c>
      <c r="G62" s="7" t="s">
        <v>50</v>
      </c>
      <c r="H62" s="46" t="s">
        <v>122</v>
      </c>
      <c r="I62" s="22"/>
      <c r="J62" s="8"/>
      <c r="K62" s="15"/>
      <c r="L62" s="15"/>
      <c r="M62" s="15"/>
      <c r="N62" s="15"/>
      <c r="O62" s="15">
        <f>M59+A59</f>
        <v>4</v>
      </c>
      <c r="P62" s="17"/>
      <c r="Q62" s="17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7"/>
      <c r="AW62" s="41"/>
      <c r="AX62" s="38"/>
      <c r="AY62" s="55"/>
      <c r="AZ62" s="58"/>
      <c r="BA62" s="58"/>
      <c r="BB62" s="56"/>
      <c r="BC62" s="27" t="str">
        <f>IF(H62="","",HYPERLINK(VLOOKUP(H62,Feuil4!$B$4:$I$183,5,FALSE)))</f>
        <v>entreprise9@gmail.com</v>
      </c>
    </row>
    <row r="63" spans="1:55" s="33" customFormat="1" ht="15" customHeight="1">
      <c r="A63" s="17"/>
      <c r="B63" s="17"/>
      <c r="C63" s="3">
        <v>130000</v>
      </c>
      <c r="D63" s="3" t="s">
        <v>175</v>
      </c>
      <c r="E63" s="3" t="s">
        <v>178</v>
      </c>
      <c r="F63" s="3" t="s">
        <v>37</v>
      </c>
      <c r="G63" s="7" t="s">
        <v>104</v>
      </c>
      <c r="H63" s="43" t="s">
        <v>123</v>
      </c>
      <c r="I63" s="22"/>
      <c r="J63" s="8"/>
      <c r="K63" s="15"/>
      <c r="L63" s="15"/>
      <c r="M63" s="15"/>
      <c r="N63" s="15"/>
      <c r="O63" s="15">
        <f>O62-1</f>
        <v>3</v>
      </c>
      <c r="P63" s="17"/>
      <c r="Q63" s="17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7"/>
      <c r="AW63" s="41"/>
      <c r="AX63" s="7" t="s">
        <v>95</v>
      </c>
      <c r="AY63" s="55">
        <f>IF(BB63="","",BB63+1)</f>
        <v>4</v>
      </c>
      <c r="AZ63" s="58"/>
      <c r="BA63" s="58"/>
      <c r="BB63" s="62">
        <f>IF(H63="","",O63)</f>
        <v>3</v>
      </c>
      <c r="BC63" s="27" t="str">
        <f>IF(H63="","",HYPERLINK(VLOOKUP(H63,Feuil4!$B$4:$I$183,5,FALSE)))</f>
        <v>entreprise10@gmail.com</v>
      </c>
    </row>
    <row r="64" spans="1:55" s="33" customFormat="1" ht="15" customHeight="1">
      <c r="A64" s="17">
        <v>1</v>
      </c>
      <c r="B64" s="17"/>
      <c r="C64" s="3">
        <v>130000</v>
      </c>
      <c r="D64" s="3" t="s">
        <v>175</v>
      </c>
      <c r="E64" s="3" t="s">
        <v>178</v>
      </c>
      <c r="F64" s="3" t="s">
        <v>31</v>
      </c>
      <c r="G64" s="7" t="s">
        <v>50</v>
      </c>
      <c r="H64" s="46" t="s">
        <v>122</v>
      </c>
      <c r="I64" s="22"/>
      <c r="J64" s="8"/>
      <c r="K64" s="15"/>
      <c r="L64" s="15"/>
      <c r="M64" s="15"/>
      <c r="N64" s="15"/>
      <c r="O64" s="15"/>
      <c r="P64" s="15">
        <f>O62+A62</f>
        <v>5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7"/>
      <c r="AW64" s="41"/>
      <c r="AX64" s="38"/>
      <c r="AY64" s="55"/>
      <c r="AZ64" s="58"/>
      <c r="BA64" s="58"/>
      <c r="BB64" s="56"/>
      <c r="BC64" s="27" t="str">
        <f>IF(H64="","",HYPERLINK(VLOOKUP(H64,Feuil4!$B$4:$I$183,5,FALSE)))</f>
        <v>entreprise9@gmail.com</v>
      </c>
    </row>
    <row r="65" spans="1:55" s="33" customFormat="1" ht="15" customHeight="1">
      <c r="A65" s="17"/>
      <c r="B65" s="17"/>
      <c r="C65" s="3">
        <v>130000</v>
      </c>
      <c r="D65" s="3" t="s">
        <v>175</v>
      </c>
      <c r="E65" s="3" t="s">
        <v>178</v>
      </c>
      <c r="F65" s="3" t="s">
        <v>31</v>
      </c>
      <c r="G65" s="7" t="s">
        <v>104</v>
      </c>
      <c r="H65" s="43" t="s">
        <v>125</v>
      </c>
      <c r="I65" s="22"/>
      <c r="J65" s="8"/>
      <c r="K65" s="15"/>
      <c r="L65" s="15"/>
      <c r="M65" s="15"/>
      <c r="N65" s="15"/>
      <c r="O65" s="15"/>
      <c r="P65" s="15">
        <f>P64-2</f>
        <v>3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7"/>
      <c r="AW65" s="41"/>
      <c r="AX65" s="7" t="s">
        <v>95</v>
      </c>
      <c r="AY65" s="55">
        <f t="shared" ref="AY65:AY67" si="7">IF(BB65="","",BB65+1)</f>
        <v>4</v>
      </c>
      <c r="AZ65" s="58"/>
      <c r="BA65" s="58"/>
      <c r="BB65" s="62">
        <f>IF(H65="","",P65)</f>
        <v>3</v>
      </c>
      <c r="BC65" s="27" t="str">
        <f>IF(H65="","",HYPERLINK(VLOOKUP(H65,Feuil4!$B$4:$I$183,5,FALSE)))</f>
        <v>entreprise12@gmail.com</v>
      </c>
    </row>
    <row r="66" spans="1:55" s="33" customFormat="1" ht="15" customHeight="1">
      <c r="A66" s="17"/>
      <c r="B66" s="17"/>
      <c r="C66" s="3">
        <v>130000</v>
      </c>
      <c r="D66" s="3" t="s">
        <v>175</v>
      </c>
      <c r="E66" s="3" t="s">
        <v>178</v>
      </c>
      <c r="F66" s="3" t="s">
        <v>77</v>
      </c>
      <c r="G66" s="7" t="s">
        <v>104</v>
      </c>
      <c r="H66" s="46" t="s">
        <v>126</v>
      </c>
      <c r="I66" s="22"/>
      <c r="J66" s="8"/>
      <c r="K66" s="15"/>
      <c r="L66" s="15"/>
      <c r="M66" s="15"/>
      <c r="N66" s="15"/>
      <c r="O66" s="15"/>
      <c r="P66" s="15">
        <f>P64-2</f>
        <v>3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7"/>
      <c r="AW66" s="41"/>
      <c r="AX66" s="7" t="s">
        <v>95</v>
      </c>
      <c r="AY66" s="55">
        <f t="shared" si="7"/>
        <v>4</v>
      </c>
      <c r="AZ66" s="58"/>
      <c r="BA66" s="58"/>
      <c r="BB66" s="62">
        <f>IF(H66="","",P66)</f>
        <v>3</v>
      </c>
      <c r="BC66" s="27" t="str">
        <f>IF(H66="","",HYPERLINK(VLOOKUP(H66,Feuil4!$B$4:$I$183,5,FALSE)))</f>
        <v/>
      </c>
    </row>
    <row r="67" spans="1:55" s="33" customFormat="1" ht="15" customHeight="1">
      <c r="A67" s="17"/>
      <c r="B67" s="17"/>
      <c r="C67" s="3">
        <v>130000</v>
      </c>
      <c r="D67" s="3" t="s">
        <v>175</v>
      </c>
      <c r="E67" s="3" t="s">
        <v>178</v>
      </c>
      <c r="F67" s="3" t="s">
        <v>112</v>
      </c>
      <c r="G67" s="7" t="s">
        <v>104</v>
      </c>
      <c r="H67" s="43" t="s">
        <v>127</v>
      </c>
      <c r="I67" s="22"/>
      <c r="J67" s="8"/>
      <c r="K67" s="15"/>
      <c r="L67" s="15"/>
      <c r="M67" s="15"/>
      <c r="N67" s="15"/>
      <c r="O67" s="15"/>
      <c r="P67" s="15">
        <f>P66</f>
        <v>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7"/>
      <c r="AW67" s="41"/>
      <c r="AX67" s="7"/>
      <c r="AY67" s="55">
        <f t="shared" si="7"/>
        <v>4</v>
      </c>
      <c r="AZ67" s="58"/>
      <c r="BA67" s="58"/>
      <c r="BB67" s="62">
        <f>IF(H67="","",P67)</f>
        <v>3</v>
      </c>
      <c r="BC67" s="27"/>
    </row>
    <row r="68" spans="1:55" s="33" customFormat="1" ht="15" customHeight="1">
      <c r="A68" s="17">
        <v>2</v>
      </c>
      <c r="B68" s="17"/>
      <c r="C68" s="3">
        <v>130000</v>
      </c>
      <c r="D68" s="3" t="s">
        <v>175</v>
      </c>
      <c r="E68" s="3" t="s">
        <v>178</v>
      </c>
      <c r="F68" s="3" t="s">
        <v>32</v>
      </c>
      <c r="G68" s="7" t="s">
        <v>50</v>
      </c>
      <c r="H68" s="46" t="s">
        <v>128</v>
      </c>
      <c r="I68" s="21"/>
      <c r="J68" s="8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>
        <f>MAX(X96+1,T55+A55)</f>
        <v>8</v>
      </c>
      <c r="Z68" s="15"/>
      <c r="AA68" s="15"/>
      <c r="AB68" s="15">
        <f>AA82+1</f>
        <v>11</v>
      </c>
      <c r="AC68" s="15"/>
      <c r="AD68" s="15"/>
      <c r="AE68" s="15"/>
      <c r="AF68" s="15"/>
      <c r="AG68" s="15"/>
      <c r="AH68" s="15"/>
      <c r="AI68" s="15"/>
      <c r="AJ68" s="15"/>
      <c r="AK68" s="15"/>
      <c r="AL68" s="15" t="str">
        <f>IF(H100="","",AK100+1)</f>
        <v/>
      </c>
      <c r="AM68" s="17"/>
      <c r="AN68" s="17"/>
      <c r="AO68" s="17"/>
      <c r="AP68" s="17"/>
      <c r="AQ68" s="17"/>
      <c r="AR68" s="17"/>
      <c r="AS68" s="17"/>
      <c r="AT68" s="15"/>
      <c r="AU68" s="15"/>
      <c r="AV68" s="17"/>
      <c r="AW68" s="41"/>
      <c r="AX68" s="38"/>
      <c r="AY68" s="55"/>
      <c r="AZ68" s="58"/>
      <c r="BA68" s="58"/>
      <c r="BB68" s="56"/>
      <c r="BC68" s="27" t="str">
        <f>IF(H68="","",HYPERLINK(VLOOKUP(H68,Feuil4!$B$4:$I$183,5,FALSE)))</f>
        <v/>
      </c>
    </row>
    <row r="69" spans="1:55" s="33" customFormat="1" ht="15" customHeight="1">
      <c r="A69" s="17"/>
      <c r="B69" s="17"/>
      <c r="C69" s="3">
        <v>130000</v>
      </c>
      <c r="D69" s="3" t="s">
        <v>175</v>
      </c>
      <c r="E69" s="3" t="s">
        <v>178</v>
      </c>
      <c r="F69" s="3" t="s">
        <v>32</v>
      </c>
      <c r="G69" s="7" t="s">
        <v>104</v>
      </c>
      <c r="H69" s="43" t="s">
        <v>129</v>
      </c>
      <c r="I69" s="21"/>
      <c r="J69" s="8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>
        <f>Y68-1</f>
        <v>7</v>
      </c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7"/>
      <c r="AN69" s="17"/>
      <c r="AO69" s="17"/>
      <c r="AP69" s="17"/>
      <c r="AQ69" s="17"/>
      <c r="AR69" s="17"/>
      <c r="AS69" s="17"/>
      <c r="AT69" s="15"/>
      <c r="AU69" s="15"/>
      <c r="AV69" s="17"/>
      <c r="AW69" s="44"/>
      <c r="AX69" s="7" t="s">
        <v>95</v>
      </c>
      <c r="AY69" s="55">
        <f t="shared" ref="AY69:AY70" si="8">IF(BB69="","",BB69+1)</f>
        <v>8</v>
      </c>
      <c r="AZ69" s="58"/>
      <c r="BA69" s="58"/>
      <c r="BB69" s="62">
        <f>IF(H69="","",Y69)</f>
        <v>7</v>
      </c>
      <c r="BC69" s="27" t="str">
        <f>IF(H69="","",HYPERLINK(VLOOKUP(H69,Feuil4!$B$4:$I$183,5,FALSE)))</f>
        <v/>
      </c>
    </row>
    <row r="70" spans="1:55" s="33" customFormat="1" ht="15" customHeight="1">
      <c r="A70" s="17"/>
      <c r="B70" s="17"/>
      <c r="C70" s="3">
        <v>130000</v>
      </c>
      <c r="D70" s="3" t="s">
        <v>175</v>
      </c>
      <c r="E70" s="3" t="s">
        <v>178</v>
      </c>
      <c r="F70" s="3" t="s">
        <v>79</v>
      </c>
      <c r="G70" s="7" t="s">
        <v>104</v>
      </c>
      <c r="H70" s="46" t="s">
        <v>130</v>
      </c>
      <c r="I70" s="21"/>
      <c r="J70" s="8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>
        <f>AB68-1</f>
        <v>10</v>
      </c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7"/>
      <c r="AN70" s="17"/>
      <c r="AO70" s="17"/>
      <c r="AP70" s="17"/>
      <c r="AQ70" s="17"/>
      <c r="AR70" s="17"/>
      <c r="AS70" s="17"/>
      <c r="AT70" s="15"/>
      <c r="AU70" s="15"/>
      <c r="AV70" s="17"/>
      <c r="AW70" s="44"/>
      <c r="AX70" s="7" t="s">
        <v>95</v>
      </c>
      <c r="AY70" s="55">
        <f t="shared" si="8"/>
        <v>11</v>
      </c>
      <c r="AZ70" s="58"/>
      <c r="BA70" s="58"/>
      <c r="BB70" s="62">
        <f>IF(H70="","",AB70)</f>
        <v>10</v>
      </c>
      <c r="BC70" s="27" t="str">
        <f>IF(H70="","",HYPERLINK(VLOOKUP(H70,Feuil4!$B$4:$I$183,5,FALSE)))</f>
        <v/>
      </c>
    </row>
    <row r="71" spans="1:55" s="33" customFormat="1" ht="15" customHeight="1">
      <c r="A71" s="17">
        <v>1</v>
      </c>
      <c r="B71" s="17"/>
      <c r="C71" s="3">
        <v>130000</v>
      </c>
      <c r="D71" s="3" t="s">
        <v>175</v>
      </c>
      <c r="E71" s="3" t="s">
        <v>178</v>
      </c>
      <c r="F71" s="3" t="s">
        <v>33</v>
      </c>
      <c r="G71" s="7" t="s">
        <v>50</v>
      </c>
      <c r="H71" s="43" t="s">
        <v>131</v>
      </c>
      <c r="I71" s="22"/>
      <c r="J71" s="8"/>
      <c r="K71" s="15"/>
      <c r="L71" s="15"/>
      <c r="M71" s="15"/>
      <c r="N71" s="15"/>
      <c r="O71" s="15"/>
      <c r="P71" s="15"/>
      <c r="Q71" s="15"/>
      <c r="R71" s="15"/>
      <c r="S71" s="15">
        <f>P64+A64</f>
        <v>6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7"/>
      <c r="AO71" s="15"/>
      <c r="AP71" s="15"/>
      <c r="AQ71" s="15"/>
      <c r="AR71" s="15"/>
      <c r="AS71" s="15"/>
      <c r="AT71" s="15"/>
      <c r="AU71" s="15"/>
      <c r="AV71" s="17"/>
      <c r="AW71" s="42"/>
      <c r="AX71" s="3"/>
      <c r="AY71" s="55">
        <f t="shared" ref="AY71" si="9">BB71+1</f>
        <v>1</v>
      </c>
      <c r="AZ71" s="58"/>
      <c r="BA71" s="58"/>
      <c r="BB71" s="56"/>
      <c r="BC71" s="27" t="str">
        <f>IF(H71="","",HYPERLINK(VLOOKUP(H71,Feuil4!$B$4:$I$183,5,FALSE)))</f>
        <v/>
      </c>
    </row>
    <row r="72" spans="1:55" s="33" customFormat="1" ht="15" customHeight="1">
      <c r="A72" s="17"/>
      <c r="B72" s="17"/>
      <c r="C72" s="3">
        <v>130000</v>
      </c>
      <c r="D72" s="3" t="s">
        <v>175</v>
      </c>
      <c r="E72" s="3" t="s">
        <v>178</v>
      </c>
      <c r="F72" s="3" t="s">
        <v>33</v>
      </c>
      <c r="G72" s="7" t="s">
        <v>104</v>
      </c>
      <c r="H72" s="46" t="s">
        <v>132</v>
      </c>
      <c r="I72" s="22"/>
      <c r="J72" s="8"/>
      <c r="K72" s="15"/>
      <c r="L72" s="15"/>
      <c r="M72" s="15"/>
      <c r="N72" s="15"/>
      <c r="O72" s="15"/>
      <c r="P72" s="15"/>
      <c r="Q72" s="15"/>
      <c r="R72" s="15"/>
      <c r="S72" s="15">
        <f>S71-1</f>
        <v>5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7"/>
      <c r="AO72" s="15"/>
      <c r="AP72" s="15"/>
      <c r="AQ72" s="15"/>
      <c r="AR72" s="15"/>
      <c r="AS72" s="15"/>
      <c r="AT72" s="15"/>
      <c r="AU72" s="15"/>
      <c r="AV72" s="17"/>
      <c r="AW72" s="42"/>
      <c r="AX72" s="7" t="s">
        <v>95</v>
      </c>
      <c r="AY72" s="55">
        <f t="shared" ref="AY72:AY74" si="10">IF(BB72="","",BB72+1)</f>
        <v>6</v>
      </c>
      <c r="AZ72" s="58"/>
      <c r="BA72" s="58"/>
      <c r="BB72" s="62">
        <f>IF(H72="","",S72)</f>
        <v>5</v>
      </c>
      <c r="BC72" s="27" t="str">
        <f>IF(H72="","",HYPERLINK(VLOOKUP(H72,Feuil4!$B$4:$I$183,5,FALSE)))</f>
        <v/>
      </c>
    </row>
    <row r="73" spans="1:55" s="33" customFormat="1" ht="15" customHeight="1">
      <c r="A73" s="17"/>
      <c r="B73" s="17"/>
      <c r="C73" s="3">
        <v>130000</v>
      </c>
      <c r="D73" s="3" t="s">
        <v>175</v>
      </c>
      <c r="E73" s="3" t="s">
        <v>178</v>
      </c>
      <c r="F73" s="3" t="s">
        <v>33</v>
      </c>
      <c r="G73" s="7" t="s">
        <v>104</v>
      </c>
      <c r="H73" s="43" t="s">
        <v>133</v>
      </c>
      <c r="I73" s="22"/>
      <c r="J73" s="8"/>
      <c r="K73" s="15"/>
      <c r="L73" s="15"/>
      <c r="M73" s="15"/>
      <c r="N73" s="15"/>
      <c r="O73" s="15"/>
      <c r="P73" s="15"/>
      <c r="Q73" s="15"/>
      <c r="R73" s="15"/>
      <c r="S73" s="15">
        <f>S72</f>
        <v>5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7"/>
      <c r="AO73" s="15"/>
      <c r="AP73" s="15"/>
      <c r="AQ73" s="15"/>
      <c r="AR73" s="15"/>
      <c r="AS73" s="15"/>
      <c r="AT73" s="15"/>
      <c r="AU73" s="15"/>
      <c r="AV73" s="17"/>
      <c r="AW73" s="42"/>
      <c r="AX73" s="7" t="s">
        <v>95</v>
      </c>
      <c r="AY73" s="55">
        <f t="shared" si="10"/>
        <v>6</v>
      </c>
      <c r="AZ73" s="58"/>
      <c r="BA73" s="58"/>
      <c r="BB73" s="62">
        <f>IF(H73="","",S73)</f>
        <v>5</v>
      </c>
      <c r="BC73" s="27" t="str">
        <f>IF(H73="","",HYPERLINK(VLOOKUP(H73,Feuil4!$B$4:$I$183,5,FALSE)))</f>
        <v/>
      </c>
    </row>
    <row r="74" spans="1:55" s="33" customFormat="1" ht="15" customHeight="1">
      <c r="A74" s="17"/>
      <c r="B74" s="17"/>
      <c r="C74" s="3">
        <v>130000</v>
      </c>
      <c r="D74" s="3" t="s">
        <v>175</v>
      </c>
      <c r="E74" s="3" t="s">
        <v>178</v>
      </c>
      <c r="F74" s="3" t="s">
        <v>33</v>
      </c>
      <c r="G74" s="7" t="s">
        <v>104</v>
      </c>
      <c r="H74" s="46" t="s">
        <v>134</v>
      </c>
      <c r="I74" s="22"/>
      <c r="J74" s="8"/>
      <c r="K74" s="15"/>
      <c r="L74" s="15"/>
      <c r="M74" s="15"/>
      <c r="N74" s="15"/>
      <c r="O74" s="15"/>
      <c r="P74" s="15"/>
      <c r="Q74" s="15"/>
      <c r="R74" s="15"/>
      <c r="S74" s="15">
        <f>S72-1</f>
        <v>4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7"/>
      <c r="AO74" s="15"/>
      <c r="AP74" s="15"/>
      <c r="AQ74" s="15"/>
      <c r="AR74" s="15"/>
      <c r="AS74" s="15"/>
      <c r="AT74" s="15"/>
      <c r="AU74" s="15"/>
      <c r="AV74" s="17"/>
      <c r="AW74" s="42"/>
      <c r="AX74" s="7" t="s">
        <v>95</v>
      </c>
      <c r="AY74" s="55">
        <f t="shared" si="10"/>
        <v>5</v>
      </c>
      <c r="AZ74" s="58"/>
      <c r="BA74" s="58"/>
      <c r="BB74" s="62">
        <f>IF(H74="","",S74)</f>
        <v>4</v>
      </c>
      <c r="BC74" s="27" t="str">
        <f>IF(H74="","",HYPERLINK(VLOOKUP(H74,Feuil4!$B$4:$I$183,5,FALSE)))</f>
        <v/>
      </c>
    </row>
    <row r="75" spans="1:55" s="33" customFormat="1" ht="15" customHeight="1">
      <c r="A75" s="17">
        <v>1</v>
      </c>
      <c r="B75" s="17"/>
      <c r="C75" s="3">
        <v>130000</v>
      </c>
      <c r="D75" s="3" t="s">
        <v>175</v>
      </c>
      <c r="E75" s="3" t="s">
        <v>178</v>
      </c>
      <c r="F75" s="3" t="s">
        <v>22</v>
      </c>
      <c r="G75" s="7" t="s">
        <v>50</v>
      </c>
      <c r="H75" s="43" t="s">
        <v>135</v>
      </c>
      <c r="I75" s="21"/>
      <c r="J75" s="8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>
        <f>AM77</f>
        <v>18</v>
      </c>
      <c r="AO75" s="15"/>
      <c r="AP75" s="15"/>
      <c r="AQ75" s="15"/>
      <c r="AR75" s="15"/>
      <c r="AS75" s="15"/>
      <c r="AT75" s="15"/>
      <c r="AU75" s="15"/>
      <c r="AV75" s="17"/>
      <c r="AW75" s="42"/>
      <c r="AX75" s="3"/>
      <c r="AY75" s="55"/>
      <c r="AZ75" s="58"/>
      <c r="BA75" s="58"/>
      <c r="BB75" s="56"/>
      <c r="BC75" s="27" t="str">
        <f>IF(H75="","",HYPERLINK(VLOOKUP(H75,Feuil4!$B$4:$I$183,5,FALSE)))</f>
        <v/>
      </c>
    </row>
    <row r="76" spans="1:55" s="33" customFormat="1" ht="15" customHeight="1">
      <c r="A76" s="17"/>
      <c r="B76" s="17"/>
      <c r="C76" s="3">
        <v>130000</v>
      </c>
      <c r="D76" s="3" t="s">
        <v>175</v>
      </c>
      <c r="E76" s="3" t="s">
        <v>178</v>
      </c>
      <c r="F76" s="3" t="s">
        <v>22</v>
      </c>
      <c r="G76" s="7" t="s">
        <v>104</v>
      </c>
      <c r="H76" s="43"/>
      <c r="I76" s="21"/>
      <c r="J76" s="8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>
        <f>AN75-2</f>
        <v>16</v>
      </c>
      <c r="AO76" s="15"/>
      <c r="AP76" s="15"/>
      <c r="AQ76" s="15"/>
      <c r="AR76" s="15"/>
      <c r="AS76" s="15"/>
      <c r="AT76" s="15"/>
      <c r="AU76" s="15"/>
      <c r="AV76" s="17"/>
      <c r="AW76" s="42"/>
      <c r="AX76" s="7" t="s">
        <v>95</v>
      </c>
      <c r="AY76" s="55" t="str">
        <f>IF(BB76="","",BB76+3)</f>
        <v/>
      </c>
      <c r="AZ76" s="58"/>
      <c r="BA76" s="58"/>
      <c r="BB76" s="62" t="str">
        <f>IF(H76="","",AN76)</f>
        <v/>
      </c>
      <c r="BC76" s="27" t="str">
        <f>IF(H76="","",HYPERLINK(VLOOKUP(H76,Feuil4!$B$4:$I$183,5,FALSE)))</f>
        <v/>
      </c>
    </row>
    <row r="77" spans="1:55" s="33" customFormat="1" ht="15" customHeight="1">
      <c r="A77" s="17">
        <v>1</v>
      </c>
      <c r="B77" s="17"/>
      <c r="C77" s="3">
        <v>130000</v>
      </c>
      <c r="D77" s="3" t="s">
        <v>175</v>
      </c>
      <c r="E77" s="3" t="s">
        <v>178</v>
      </c>
      <c r="F77" s="3" t="s">
        <v>20</v>
      </c>
      <c r="G77" s="7" t="s">
        <v>50</v>
      </c>
      <c r="H77" s="43" t="s">
        <v>135</v>
      </c>
      <c r="I77" s="21"/>
      <c r="J77" s="8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>
        <f>IF(AL68="",AI90+2,AL68+1)</f>
        <v>18</v>
      </c>
      <c r="AN77" s="15"/>
      <c r="AO77" s="15"/>
      <c r="AP77" s="15"/>
      <c r="AQ77" s="15"/>
      <c r="AR77" s="15"/>
      <c r="AS77" s="15"/>
      <c r="AT77" s="15"/>
      <c r="AU77" s="15"/>
      <c r="AV77" s="17"/>
      <c r="AW77" s="42"/>
      <c r="AX77" s="3"/>
      <c r="AY77" s="55"/>
      <c r="AZ77" s="58"/>
      <c r="BA77" s="58"/>
      <c r="BB77" s="56"/>
      <c r="BC77" s="27" t="str">
        <f>IF(H77="","",HYPERLINK(VLOOKUP(H77,Feuil4!$B$4:$I$183,5,FALSE)))</f>
        <v/>
      </c>
    </row>
    <row r="78" spans="1:55" s="33" customFormat="1" ht="15" customHeight="1">
      <c r="A78" s="17"/>
      <c r="B78" s="17"/>
      <c r="C78" s="3">
        <v>130000</v>
      </c>
      <c r="D78" s="3" t="s">
        <v>175</v>
      </c>
      <c r="E78" s="3" t="s">
        <v>178</v>
      </c>
      <c r="F78" s="3" t="s">
        <v>20</v>
      </c>
      <c r="G78" s="7" t="s">
        <v>104</v>
      </c>
      <c r="H78" s="43"/>
      <c r="I78" s="21"/>
      <c r="J78" s="8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>
        <f>AM77-1</f>
        <v>17</v>
      </c>
      <c r="AN78" s="15"/>
      <c r="AO78" s="15"/>
      <c r="AP78" s="15"/>
      <c r="AQ78" s="15"/>
      <c r="AR78" s="15"/>
      <c r="AS78" s="15"/>
      <c r="AT78" s="15"/>
      <c r="AU78" s="15"/>
      <c r="AV78" s="17"/>
      <c r="AW78" s="44"/>
      <c r="AX78" s="7" t="s">
        <v>95</v>
      </c>
      <c r="AY78" s="55" t="str">
        <f t="shared" ref="AY78:AY80" si="11">IF(BB78="","",BB78+1)</f>
        <v/>
      </c>
      <c r="AZ78" s="58"/>
      <c r="BA78" s="58"/>
      <c r="BB78" s="62" t="str">
        <f>IF(H78="","",AM78)</f>
        <v/>
      </c>
      <c r="BC78" s="27" t="str">
        <f>IF(H78="","",HYPERLINK(VLOOKUP(H78,Feuil4!$B$4:$I$183,5,FALSE)))</f>
        <v/>
      </c>
    </row>
    <row r="79" spans="1:55" s="33" customFormat="1" ht="15" customHeight="1">
      <c r="A79" s="17"/>
      <c r="B79" s="17"/>
      <c r="C79" s="3">
        <v>130000</v>
      </c>
      <c r="D79" s="3" t="s">
        <v>175</v>
      </c>
      <c r="E79" s="3" t="s">
        <v>178</v>
      </c>
      <c r="F79" s="3" t="s">
        <v>20</v>
      </c>
      <c r="G79" s="7" t="s">
        <v>104</v>
      </c>
      <c r="H79" s="43"/>
      <c r="I79" s="21"/>
      <c r="J79" s="8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>
        <f>AM78</f>
        <v>17</v>
      </c>
      <c r="AN79" s="15"/>
      <c r="AO79" s="15"/>
      <c r="AP79" s="15"/>
      <c r="AQ79" s="15"/>
      <c r="AR79" s="15"/>
      <c r="AS79" s="15"/>
      <c r="AT79" s="15"/>
      <c r="AU79" s="15"/>
      <c r="AV79" s="17"/>
      <c r="AW79" s="45"/>
      <c r="AX79" s="7" t="s">
        <v>95</v>
      </c>
      <c r="AY79" s="55" t="str">
        <f t="shared" si="11"/>
        <v/>
      </c>
      <c r="AZ79" s="58"/>
      <c r="BA79" s="58"/>
      <c r="BB79" s="62" t="str">
        <f>IF(H79="","",AM79)</f>
        <v/>
      </c>
      <c r="BC79" s="27" t="str">
        <f>IF(H79="","",HYPERLINK(VLOOKUP(H79,Feuil4!$B$4:$I$183,5,FALSE)))</f>
        <v/>
      </c>
    </row>
    <row r="80" spans="1:55" s="33" customFormat="1" ht="15" customHeight="1">
      <c r="A80" s="17"/>
      <c r="B80" s="17"/>
      <c r="C80" s="3">
        <v>130000</v>
      </c>
      <c r="D80" s="3" t="s">
        <v>175</v>
      </c>
      <c r="E80" s="3" t="s">
        <v>178</v>
      </c>
      <c r="F80" s="3" t="s">
        <v>84</v>
      </c>
      <c r="G80" s="7" t="s">
        <v>104</v>
      </c>
      <c r="H80" s="43"/>
      <c r="I80" s="21"/>
      <c r="J80" s="8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>AM79</f>
        <v>17</v>
      </c>
      <c r="AN80" s="15"/>
      <c r="AO80" s="15"/>
      <c r="AP80" s="15"/>
      <c r="AQ80" s="15"/>
      <c r="AR80" s="15"/>
      <c r="AS80" s="15"/>
      <c r="AT80" s="15"/>
      <c r="AU80" s="15"/>
      <c r="AV80" s="17"/>
      <c r="AW80" s="42"/>
      <c r="AX80" s="7" t="s">
        <v>95</v>
      </c>
      <c r="AY80" s="55" t="str">
        <f t="shared" si="11"/>
        <v/>
      </c>
      <c r="AZ80" s="58"/>
      <c r="BA80" s="58"/>
      <c r="BB80" s="62" t="str">
        <f>IF(H80="","",AM80)</f>
        <v/>
      </c>
      <c r="BC80" s="27" t="str">
        <f>IF(H80="","",HYPERLINK(VLOOKUP(H80,Feuil4!$B$4:$I$183,5,FALSE)))</f>
        <v/>
      </c>
    </row>
    <row r="81" spans="1:55" s="33" customFormat="1" ht="15" customHeight="1">
      <c r="A81" s="17">
        <v>1</v>
      </c>
      <c r="B81" s="17"/>
      <c r="C81" s="3">
        <v>130000</v>
      </c>
      <c r="D81" s="3" t="s">
        <v>175</v>
      </c>
      <c r="E81" s="3" t="s">
        <v>178</v>
      </c>
      <c r="F81" s="3" t="s">
        <v>18</v>
      </c>
      <c r="G81" s="7" t="s">
        <v>50</v>
      </c>
      <c r="H81" s="43"/>
      <c r="I81" s="21"/>
      <c r="J81" s="8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>
        <f>AE82+1</f>
        <v>14</v>
      </c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7"/>
      <c r="AW81" s="42"/>
      <c r="AX81" s="3"/>
      <c r="AY81" s="55"/>
      <c r="AZ81" s="58"/>
      <c r="BA81" s="58"/>
      <c r="BB81" s="56"/>
      <c r="BC81" s="27" t="str">
        <f>IF(H81="","",HYPERLINK(VLOOKUP(H81,Feuil4!$B$4:$I$183,5,FALSE)))</f>
        <v/>
      </c>
    </row>
    <row r="82" spans="1:55" s="33" customFormat="1" ht="15" customHeight="1">
      <c r="A82" s="17"/>
      <c r="B82" s="17"/>
      <c r="C82" s="3">
        <v>130000</v>
      </c>
      <c r="D82" s="3" t="s">
        <v>175</v>
      </c>
      <c r="E82" s="3" t="s">
        <v>178</v>
      </c>
      <c r="F82" s="3" t="s">
        <v>34</v>
      </c>
      <c r="G82" s="7" t="s">
        <v>50</v>
      </c>
      <c r="H82" s="46"/>
      <c r="I82" s="22"/>
      <c r="J82" s="8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>
        <f>Y68+A68</f>
        <v>10</v>
      </c>
      <c r="AB82" s="15"/>
      <c r="AC82" s="15"/>
      <c r="AD82" s="15"/>
      <c r="AE82" s="15">
        <f>AB68+A68</f>
        <v>13</v>
      </c>
      <c r="AF82" s="15"/>
      <c r="AG82" s="15"/>
      <c r="AH82" s="15"/>
      <c r="AI82" s="15"/>
      <c r="AJ82" s="15"/>
      <c r="AK82" s="15"/>
      <c r="AL82" s="15"/>
      <c r="AM82" s="15"/>
      <c r="AN82" s="15"/>
      <c r="AO82" s="15">
        <f>AG81+1</f>
        <v>15</v>
      </c>
      <c r="AP82" s="15"/>
      <c r="AQ82" s="15"/>
      <c r="AR82" s="15"/>
      <c r="AS82" s="15"/>
      <c r="AT82" s="15"/>
      <c r="AU82" s="15"/>
      <c r="AV82" s="17"/>
      <c r="AW82" s="42"/>
      <c r="AX82" s="3"/>
      <c r="AY82" s="55"/>
      <c r="AZ82" s="58"/>
      <c r="BA82" s="58"/>
      <c r="BB82" s="56"/>
      <c r="BC82" s="27" t="str">
        <f>IF(H82="","",HYPERLINK(VLOOKUP(H82,Feuil4!$B$4:$I$183,5,FALSE)))</f>
        <v/>
      </c>
    </row>
    <row r="83" spans="1:55" s="33" customFormat="1" ht="15" customHeight="1">
      <c r="A83" s="17"/>
      <c r="B83" s="17"/>
      <c r="C83" s="3">
        <v>130000</v>
      </c>
      <c r="D83" s="3" t="s">
        <v>175</v>
      </c>
      <c r="E83" s="3" t="s">
        <v>178</v>
      </c>
      <c r="F83" s="3" t="s">
        <v>34</v>
      </c>
      <c r="G83" s="7" t="s">
        <v>104</v>
      </c>
      <c r="H83" s="46"/>
      <c r="I83" s="22"/>
      <c r="J83" s="8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>
        <f>AE82-1</f>
        <v>12</v>
      </c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7"/>
      <c r="AW83" s="44"/>
      <c r="AX83" s="7" t="s">
        <v>95</v>
      </c>
      <c r="AY83" s="55" t="str">
        <f>IF(BB83="","",BB83+1)</f>
        <v/>
      </c>
      <c r="AZ83" s="58"/>
      <c r="BA83" s="58"/>
      <c r="BB83" s="62" t="str">
        <f>IF(H83="","",AE83)</f>
        <v/>
      </c>
      <c r="BC83" s="27" t="str">
        <f>IF(H83="","",HYPERLINK(VLOOKUP(H83,Feuil4!$B$4:$I$183,5,FALSE)))</f>
        <v/>
      </c>
    </row>
    <row r="84" spans="1:55" s="33" customFormat="1" ht="15" customHeight="1">
      <c r="A84" s="17"/>
      <c r="B84" s="17"/>
      <c r="C84" s="3">
        <v>130000</v>
      </c>
      <c r="D84" s="3" t="s">
        <v>175</v>
      </c>
      <c r="E84" s="3" t="s">
        <v>178</v>
      </c>
      <c r="F84" s="3" t="s">
        <v>87</v>
      </c>
      <c r="G84" s="7" t="s">
        <v>50</v>
      </c>
      <c r="H84" s="46"/>
      <c r="I84" s="22"/>
      <c r="J84" s="8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X84" s="15"/>
      <c r="Y84" s="15"/>
      <c r="Z84" s="15"/>
      <c r="AA84" s="15">
        <f>AA82</f>
        <v>10</v>
      </c>
      <c r="AB84" s="15"/>
      <c r="AC84" s="15"/>
      <c r="AD84" s="15"/>
      <c r="AE84" s="17"/>
      <c r="AF84" s="15">
        <f>AB68+A68</f>
        <v>13</v>
      </c>
      <c r="AG84" s="15"/>
      <c r="AH84" s="15"/>
      <c r="AI84" s="15"/>
      <c r="AJ84" s="15"/>
      <c r="AK84" s="15"/>
      <c r="AL84" s="15"/>
      <c r="AM84" s="15"/>
      <c r="AN84" s="15"/>
      <c r="AO84" s="15"/>
      <c r="AP84" s="15">
        <f>AM77</f>
        <v>18</v>
      </c>
      <c r="AQ84" s="15">
        <f>AP84+1</f>
        <v>19</v>
      </c>
      <c r="AR84" s="15"/>
      <c r="AS84" s="15"/>
      <c r="AT84" s="15"/>
      <c r="AU84" s="15"/>
      <c r="AV84" s="17"/>
      <c r="AW84" s="42"/>
      <c r="AX84" s="3"/>
      <c r="AY84" s="55"/>
      <c r="AZ84" s="58"/>
      <c r="BA84" s="58"/>
      <c r="BB84" s="56"/>
      <c r="BC84" s="27" t="str">
        <f>IF(H84="","",HYPERLINK(VLOOKUP(H84,Feuil4!$B$4:$I$183,5,FALSE)))</f>
        <v/>
      </c>
    </row>
    <row r="85" spans="1:55" s="33" customFormat="1" ht="15" customHeight="1">
      <c r="A85" s="17"/>
      <c r="B85" s="17"/>
      <c r="C85" s="3">
        <v>130000</v>
      </c>
      <c r="D85" s="3" t="s">
        <v>175</v>
      </c>
      <c r="E85" s="3" t="s">
        <v>178</v>
      </c>
      <c r="F85" s="3" t="s">
        <v>94</v>
      </c>
      <c r="G85" s="7" t="s">
        <v>50</v>
      </c>
      <c r="H85" s="46"/>
      <c r="I85" s="22"/>
      <c r="J85" s="8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>
        <f>S71+1</f>
        <v>7</v>
      </c>
      <c r="X85" s="15"/>
      <c r="Y85" s="15"/>
      <c r="Z85" s="15"/>
      <c r="AA85" s="15"/>
      <c r="AB85" s="15"/>
      <c r="AC85" s="15"/>
      <c r="AD85" s="15"/>
      <c r="AE85" s="17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7"/>
      <c r="AW85" s="42"/>
      <c r="AX85" s="3"/>
      <c r="AY85" s="55"/>
      <c r="AZ85" s="58"/>
      <c r="BA85" s="58"/>
      <c r="BB85" s="56"/>
      <c r="BC85" s="27" t="str">
        <f>IF(H85="","",HYPERLINK(VLOOKUP(H85,Feuil4!$B$4:$I$183,5,FALSE)))</f>
        <v/>
      </c>
    </row>
    <row r="86" spans="1:55" s="33" customFormat="1" ht="15" customHeight="1">
      <c r="A86" s="17"/>
      <c r="B86" s="17"/>
      <c r="C86" s="3">
        <v>130000</v>
      </c>
      <c r="D86" s="3" t="s">
        <v>175</v>
      </c>
      <c r="E86" s="3" t="s">
        <v>178</v>
      </c>
      <c r="F86" s="3" t="s">
        <v>89</v>
      </c>
      <c r="G86" s="7" t="s">
        <v>50</v>
      </c>
      <c r="H86" s="46"/>
      <c r="I86" s="22"/>
      <c r="J86" s="8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7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7"/>
      <c r="AW86" s="42"/>
      <c r="AX86" s="3"/>
      <c r="AY86" s="55"/>
      <c r="AZ86" s="58"/>
      <c r="BA86" s="58"/>
      <c r="BB86" s="56"/>
      <c r="BC86" s="27" t="str">
        <f>IF(H86="","",HYPERLINK(VLOOKUP(H86,Feuil4!$B$4:$I$183,5,FALSE)))</f>
        <v/>
      </c>
    </row>
    <row r="87" spans="1:55" s="33" customFormat="1" ht="15" customHeight="1">
      <c r="A87" s="17"/>
      <c r="B87" s="17"/>
      <c r="C87" s="3">
        <v>130000</v>
      </c>
      <c r="D87" s="3" t="s">
        <v>175</v>
      </c>
      <c r="E87" s="3" t="s">
        <v>178</v>
      </c>
      <c r="F87" s="3" t="s">
        <v>87</v>
      </c>
      <c r="G87" s="7" t="s">
        <v>104</v>
      </c>
      <c r="H87" s="46"/>
      <c r="I87" s="22"/>
      <c r="J87" s="8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7"/>
      <c r="AF87" s="15">
        <f>AF84-1</f>
        <v>12</v>
      </c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7"/>
      <c r="AW87" s="44"/>
      <c r="AX87" s="7" t="s">
        <v>95</v>
      </c>
      <c r="AY87" s="55" t="str">
        <f t="shared" ref="AY87:AY89" si="12">IF(BB87="","",BB87+1)</f>
        <v/>
      </c>
      <c r="AZ87" s="58"/>
      <c r="BA87" s="58"/>
      <c r="BB87" s="62" t="str">
        <f>IF(H87="","",AF87)</f>
        <v/>
      </c>
      <c r="BC87" s="27" t="str">
        <f>IF(H87="","",HYPERLINK(VLOOKUP(H87,Feuil4!$B$4:$I$183,5,FALSE)))</f>
        <v/>
      </c>
    </row>
    <row r="88" spans="1:55" s="33" customFormat="1" ht="15" customHeight="1">
      <c r="A88" s="17"/>
      <c r="B88" s="17"/>
      <c r="C88" s="3">
        <v>130000</v>
      </c>
      <c r="D88" s="3" t="s">
        <v>175</v>
      </c>
      <c r="E88" s="3" t="s">
        <v>178</v>
      </c>
      <c r="F88" s="3" t="s">
        <v>89</v>
      </c>
      <c r="G88" s="7" t="s">
        <v>104</v>
      </c>
      <c r="H88" s="46"/>
      <c r="I88" s="22"/>
      <c r="J88" s="8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7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>
        <f>AQ84-1</f>
        <v>18</v>
      </c>
      <c r="AR88" s="15"/>
      <c r="AS88" s="15"/>
      <c r="AT88" s="15"/>
      <c r="AU88" s="15"/>
      <c r="AV88" s="17"/>
      <c r="AW88" s="44"/>
      <c r="AX88" s="7" t="s">
        <v>95</v>
      </c>
      <c r="AY88" s="55" t="str">
        <f t="shared" si="12"/>
        <v/>
      </c>
      <c r="AZ88" s="58"/>
      <c r="BA88" s="58"/>
      <c r="BB88" s="62" t="str">
        <f>IF(H88="","",AQ88)</f>
        <v/>
      </c>
      <c r="BC88" s="27" t="str">
        <f>IF(H88="","",HYPERLINK(VLOOKUP(H88,Feuil4!$B$4:$I$183,5,FALSE)))</f>
        <v/>
      </c>
    </row>
    <row r="89" spans="1:55" s="33" customFormat="1" ht="15" customHeight="1">
      <c r="A89" s="17"/>
      <c r="B89" s="17"/>
      <c r="C89" s="3">
        <v>130000</v>
      </c>
      <c r="D89" s="3" t="s">
        <v>175</v>
      </c>
      <c r="E89" s="3" t="s">
        <v>178</v>
      </c>
      <c r="F89" s="3" t="s">
        <v>90</v>
      </c>
      <c r="G89" s="7" t="s">
        <v>104</v>
      </c>
      <c r="H89" s="46"/>
      <c r="I89" s="22"/>
      <c r="J89" s="8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7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>
        <f>AP84-1</f>
        <v>17</v>
      </c>
      <c r="AQ89" s="15"/>
      <c r="AR89" s="15"/>
      <c r="AS89" s="15"/>
      <c r="AT89" s="15"/>
      <c r="AU89" s="15"/>
      <c r="AV89" s="17"/>
      <c r="AW89" s="42"/>
      <c r="AX89" s="7" t="s">
        <v>95</v>
      </c>
      <c r="AY89" s="55" t="str">
        <f t="shared" si="12"/>
        <v/>
      </c>
      <c r="AZ89" s="58"/>
      <c r="BA89" s="58"/>
      <c r="BB89" s="62" t="str">
        <f>IF(H89="","",AP89)</f>
        <v/>
      </c>
      <c r="BC89" s="27" t="str">
        <f>IF(H89="","",HYPERLINK(VLOOKUP(H89,Feuil4!$B$4:$I$183,5,FALSE)))</f>
        <v/>
      </c>
    </row>
    <row r="90" spans="1:55" s="33" customFormat="1" ht="15" customHeight="1">
      <c r="A90" s="17">
        <v>1</v>
      </c>
      <c r="B90" s="17"/>
      <c r="C90" s="3">
        <v>130000</v>
      </c>
      <c r="D90" s="3" t="s">
        <v>175</v>
      </c>
      <c r="E90" s="3" t="s">
        <v>178</v>
      </c>
      <c r="F90" s="3" t="s">
        <v>19</v>
      </c>
      <c r="G90" s="7" t="s">
        <v>50</v>
      </c>
      <c r="H90" s="43"/>
      <c r="I90" s="21"/>
      <c r="J90" s="8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>
        <f>AG81+2</f>
        <v>16</v>
      </c>
      <c r="AJ90" s="15"/>
      <c r="AK90" s="15"/>
      <c r="AL90" s="15"/>
      <c r="AM90" s="15"/>
      <c r="AN90" s="15"/>
      <c r="AO90" s="15"/>
      <c r="AP90" s="15"/>
      <c r="AQ90" s="15"/>
      <c r="AR90" s="15">
        <f>AP84+1</f>
        <v>19</v>
      </c>
      <c r="AS90" s="15"/>
      <c r="AT90" s="15"/>
      <c r="AU90" s="15"/>
      <c r="AV90" s="17"/>
      <c r="AW90" s="42"/>
      <c r="AX90" s="3"/>
      <c r="AY90" s="55"/>
      <c r="AZ90" s="58"/>
      <c r="BA90" s="58"/>
      <c r="BB90" s="56"/>
      <c r="BC90" s="27" t="str">
        <f>IF(H90="","",HYPERLINK(VLOOKUP(H90,Feuil4!$B$4:$I$183,5,FALSE)))</f>
        <v/>
      </c>
    </row>
    <row r="91" spans="1:55" s="33" customFormat="1" ht="15" customHeight="1">
      <c r="A91" s="17"/>
      <c r="B91" s="17"/>
      <c r="C91" s="3">
        <v>130000</v>
      </c>
      <c r="D91" s="3" t="s">
        <v>175</v>
      </c>
      <c r="E91" s="3" t="s">
        <v>178</v>
      </c>
      <c r="F91" s="3" t="s">
        <v>19</v>
      </c>
      <c r="G91" s="7" t="s">
        <v>104</v>
      </c>
      <c r="H91" s="43"/>
      <c r="I91" s="21"/>
      <c r="J91" s="8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>
        <f>AI90-1</f>
        <v>15</v>
      </c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7"/>
      <c r="AW91" s="42"/>
      <c r="AX91" s="7" t="s">
        <v>95</v>
      </c>
      <c r="AY91" s="55" t="str">
        <f t="shared" ref="AY91:AY95" si="13">IF(BB91="","",BB91+1)</f>
        <v/>
      </c>
      <c r="AZ91" s="58"/>
      <c r="BA91" s="58"/>
      <c r="BB91" s="62" t="str">
        <f>IF(H91="","",AI91)</f>
        <v/>
      </c>
      <c r="BC91" s="27" t="str">
        <f>IF(H91="","",HYPERLINK(VLOOKUP(H91,Feuil4!$B$4:$I$183,5,FALSE)))</f>
        <v/>
      </c>
    </row>
    <row r="92" spans="1:55" s="33" customFormat="1" ht="15" customHeight="1">
      <c r="A92" s="17"/>
      <c r="B92" s="17"/>
      <c r="C92" s="3">
        <v>130000</v>
      </c>
      <c r="D92" s="3" t="s">
        <v>175</v>
      </c>
      <c r="E92" s="3" t="s">
        <v>178</v>
      </c>
      <c r="F92" s="3" t="s">
        <v>19</v>
      </c>
      <c r="G92" s="7" t="s">
        <v>104</v>
      </c>
      <c r="H92" s="43"/>
      <c r="I92" s="21"/>
      <c r="J92" s="8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>
        <f>AI91</f>
        <v>15</v>
      </c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7"/>
      <c r="AW92" s="42"/>
      <c r="AX92" s="7" t="s">
        <v>95</v>
      </c>
      <c r="AY92" s="55" t="str">
        <f t="shared" si="13"/>
        <v/>
      </c>
      <c r="AZ92" s="58"/>
      <c r="BA92" s="58"/>
      <c r="BB92" s="62" t="str">
        <f>IF(H92="","",AI92)</f>
        <v/>
      </c>
      <c r="BC92" s="27" t="str">
        <f>IF(H92="","",HYPERLINK(VLOOKUP(H92,Feuil4!$B$4:$I$183,5,FALSE)))</f>
        <v/>
      </c>
    </row>
    <row r="93" spans="1:55" s="33" customFormat="1" ht="15" customHeight="1">
      <c r="A93" s="17"/>
      <c r="B93" s="17"/>
      <c r="C93" s="3">
        <v>130000</v>
      </c>
      <c r="D93" s="3" t="s">
        <v>175</v>
      </c>
      <c r="E93" s="3" t="s">
        <v>178</v>
      </c>
      <c r="F93" s="3" t="s">
        <v>19</v>
      </c>
      <c r="G93" s="7" t="s">
        <v>104</v>
      </c>
      <c r="H93" s="43"/>
      <c r="I93" s="21"/>
      <c r="J93" s="8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>
        <f>AI92</f>
        <v>15</v>
      </c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7"/>
      <c r="AW93" s="42"/>
      <c r="AX93" s="7" t="s">
        <v>95</v>
      </c>
      <c r="AY93" s="55" t="str">
        <f t="shared" si="13"/>
        <v/>
      </c>
      <c r="AZ93" s="58"/>
      <c r="BA93" s="58"/>
      <c r="BB93" s="62" t="str">
        <f>IF(H93="","",AI93)</f>
        <v/>
      </c>
      <c r="BC93" s="27" t="str">
        <f>IF(H93="","",HYPERLINK(VLOOKUP(H93,Feuil4!$B$4:$I$183,5,FALSE)))</f>
        <v/>
      </c>
    </row>
    <row r="94" spans="1:55" s="33" customFormat="1" ht="15" customHeight="1">
      <c r="A94" s="17"/>
      <c r="B94" s="17"/>
      <c r="C94" s="3">
        <v>130000</v>
      </c>
      <c r="D94" s="3" t="s">
        <v>175</v>
      </c>
      <c r="E94" s="3" t="s">
        <v>178</v>
      </c>
      <c r="F94" s="3" t="s">
        <v>100</v>
      </c>
      <c r="G94" s="7" t="s">
        <v>104</v>
      </c>
      <c r="H94" s="43"/>
      <c r="I94" s="21"/>
      <c r="J94" s="8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>
        <f>W85-1</f>
        <v>6</v>
      </c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7"/>
      <c r="AW94" s="44"/>
      <c r="AX94" s="7" t="s">
        <v>95</v>
      </c>
      <c r="AY94" s="55" t="str">
        <f t="shared" si="13"/>
        <v/>
      </c>
      <c r="AZ94" s="58"/>
      <c r="BA94" s="58"/>
      <c r="BB94" s="62" t="str">
        <f>IF(H94="","",W94)</f>
        <v/>
      </c>
      <c r="BC94" s="27" t="str">
        <f>IF(H94="","",HYPERLINK(VLOOKUP(H94,Feuil4!$B$4:$I$183,5,FALSE)))</f>
        <v/>
      </c>
    </row>
    <row r="95" spans="1:55" s="33" customFormat="1" ht="15" customHeight="1">
      <c r="A95" s="17"/>
      <c r="B95" s="17"/>
      <c r="C95" s="3">
        <v>130000</v>
      </c>
      <c r="D95" s="3" t="s">
        <v>175</v>
      </c>
      <c r="E95" s="3" t="s">
        <v>178</v>
      </c>
      <c r="F95" s="3" t="s">
        <v>97</v>
      </c>
      <c r="G95" s="7" t="s">
        <v>104</v>
      </c>
      <c r="H95" s="43"/>
      <c r="I95" s="21"/>
      <c r="J95" s="8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>
        <f>W94</f>
        <v>6</v>
      </c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7"/>
      <c r="AW95" s="44"/>
      <c r="AX95" s="7" t="s">
        <v>95</v>
      </c>
      <c r="AY95" s="55" t="str">
        <f t="shared" si="13"/>
        <v/>
      </c>
      <c r="AZ95" s="58"/>
      <c r="BA95" s="58"/>
      <c r="BB95" s="62" t="str">
        <f>IF(H95="","",W95)</f>
        <v/>
      </c>
      <c r="BC95" s="27" t="str">
        <f>IF(H95="","",HYPERLINK(VLOOKUP(H95,Feuil4!$B$4:$I$183,5,FALSE)))</f>
        <v/>
      </c>
    </row>
    <row r="96" spans="1:55" s="33" customFormat="1" ht="15" customHeight="1">
      <c r="A96" s="17">
        <v>1</v>
      </c>
      <c r="B96" s="17"/>
      <c r="C96" s="3">
        <v>130000</v>
      </c>
      <c r="D96" s="3" t="s">
        <v>175</v>
      </c>
      <c r="E96" s="3" t="s">
        <v>178</v>
      </c>
      <c r="F96" s="3" t="s">
        <v>35</v>
      </c>
      <c r="G96" s="7" t="s">
        <v>50</v>
      </c>
      <c r="H96" s="43"/>
      <c r="I96" s="21"/>
      <c r="J96" s="8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>
        <f>W85</f>
        <v>7</v>
      </c>
      <c r="Y96" s="15"/>
      <c r="Z96" s="15"/>
      <c r="AA96" s="15"/>
      <c r="AB96" s="15"/>
      <c r="AC96" s="15"/>
      <c r="AD96" s="15"/>
      <c r="AE96" s="15"/>
      <c r="AF96" s="15"/>
      <c r="AG96" s="15"/>
      <c r="AH96" s="15">
        <f>AF87</f>
        <v>12</v>
      </c>
      <c r="AI96" s="15"/>
      <c r="AJ96" s="15"/>
      <c r="AK96" s="15"/>
      <c r="AL96" s="15"/>
      <c r="AM96" s="15"/>
      <c r="AN96" s="15"/>
      <c r="AO96" s="15"/>
      <c r="AP96" s="15"/>
      <c r="AQ96" s="15"/>
      <c r="AR96" s="17"/>
      <c r="AS96" s="17"/>
      <c r="AT96" s="15"/>
      <c r="AU96" s="15"/>
      <c r="AV96" s="17"/>
      <c r="AW96" s="42"/>
      <c r="AX96" s="3"/>
      <c r="AY96" s="55"/>
      <c r="AZ96" s="58"/>
      <c r="BA96" s="58"/>
      <c r="BB96" s="56"/>
      <c r="BC96" s="27" t="str">
        <f>IF(H96="","",HYPERLINK(VLOOKUP(H96,Feuil4!$B$4:$I$183,5,FALSE)))</f>
        <v/>
      </c>
    </row>
    <row r="97" spans="1:55" s="33" customFormat="1" ht="15" customHeight="1">
      <c r="A97" s="17"/>
      <c r="B97" s="17"/>
      <c r="C97" s="3">
        <v>130000</v>
      </c>
      <c r="D97" s="3" t="s">
        <v>175</v>
      </c>
      <c r="E97" s="3" t="s">
        <v>178</v>
      </c>
      <c r="F97" s="3" t="s">
        <v>35</v>
      </c>
      <c r="G97" s="7" t="s">
        <v>104</v>
      </c>
      <c r="H97" s="43"/>
      <c r="I97" s="21"/>
      <c r="J97" s="8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>
        <f>X96</f>
        <v>7</v>
      </c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7"/>
      <c r="AS97" s="17"/>
      <c r="AT97" s="15"/>
      <c r="AU97" s="15"/>
      <c r="AV97" s="17"/>
      <c r="AW97" s="44"/>
      <c r="AX97" s="7" t="s">
        <v>95</v>
      </c>
      <c r="AY97" s="55" t="str">
        <f>IF(BB97="","",BB97+1)</f>
        <v/>
      </c>
      <c r="AZ97" s="58"/>
      <c r="BA97" s="58"/>
      <c r="BB97" s="62" t="str">
        <f>IF(H97="","",X97)</f>
        <v/>
      </c>
      <c r="BC97" s="27" t="str">
        <f>IF(H97="","",HYPERLINK(VLOOKUP(H97,Feuil4!$B$4:$I$183,5,FALSE)))</f>
        <v/>
      </c>
    </row>
    <row r="98" spans="1:55" s="33" customFormat="1" ht="15" customHeight="1">
      <c r="A98" s="17">
        <v>1</v>
      </c>
      <c r="B98" s="17"/>
      <c r="C98" s="3">
        <v>130000</v>
      </c>
      <c r="D98" s="3" t="s">
        <v>175</v>
      </c>
      <c r="E98" s="3" t="s">
        <v>178</v>
      </c>
      <c r="F98" s="3" t="s">
        <v>36</v>
      </c>
      <c r="G98" s="7" t="s">
        <v>50</v>
      </c>
      <c r="H98" s="43"/>
      <c r="I98" s="21"/>
      <c r="J98" s="8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>
        <f>AM77+1</f>
        <v>19</v>
      </c>
      <c r="AT98" s="15"/>
      <c r="AU98" s="15"/>
      <c r="AV98" s="17"/>
      <c r="AW98" s="42"/>
      <c r="AX98" s="3"/>
      <c r="AY98" s="55"/>
      <c r="AZ98" s="58"/>
      <c r="BA98" s="58"/>
      <c r="BB98" s="56"/>
      <c r="BC98" s="27" t="str">
        <f>IF(H98="","",HYPERLINK(VLOOKUP(H98,Feuil4!$B$4:$I$183,5,FALSE)))</f>
        <v/>
      </c>
    </row>
    <row r="99" spans="1:55" s="33" customFormat="1" ht="15" customHeight="1">
      <c r="A99" s="17"/>
      <c r="B99" s="17"/>
      <c r="C99" s="3">
        <v>130000</v>
      </c>
      <c r="D99" s="3" t="s">
        <v>175</v>
      </c>
      <c r="E99" s="3" t="s">
        <v>178</v>
      </c>
      <c r="F99" s="3" t="s">
        <v>36</v>
      </c>
      <c r="G99" s="7" t="s">
        <v>104</v>
      </c>
      <c r="H99" s="43"/>
      <c r="I99" s="21"/>
      <c r="J99" s="8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>
        <f>AS98-1</f>
        <v>18</v>
      </c>
      <c r="AT99" s="15"/>
      <c r="AU99" s="15"/>
      <c r="AV99" s="17"/>
      <c r="AW99" s="42"/>
      <c r="AX99" s="3" t="s">
        <v>95</v>
      </c>
      <c r="AY99" s="55" t="str">
        <f>IF(BB99="","",BB99+1)</f>
        <v/>
      </c>
      <c r="AZ99" s="58"/>
      <c r="BA99" s="58"/>
      <c r="BB99" s="62" t="str">
        <f>IF(H99="","",AS99)</f>
        <v/>
      </c>
      <c r="BC99" s="27" t="str">
        <f>IF(H99="","",HYPERLINK(VLOOKUP(H99,Feuil4!$B$4:$I$183,5,FALSE)))</f>
        <v/>
      </c>
    </row>
    <row r="100" spans="1:55" s="33" customFormat="1" ht="15" customHeight="1">
      <c r="A100" s="17">
        <v>1</v>
      </c>
      <c r="B100" s="17"/>
      <c r="C100" s="3">
        <v>130000</v>
      </c>
      <c r="D100" s="3" t="s">
        <v>175</v>
      </c>
      <c r="E100" s="3" t="s">
        <v>178</v>
      </c>
      <c r="F100" s="3" t="s">
        <v>21</v>
      </c>
      <c r="G100" s="7" t="s">
        <v>50</v>
      </c>
      <c r="H100" s="51"/>
      <c r="I100" s="21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5" t="str">
        <f>IF(AK100="","",AB68+1)</f>
        <v/>
      </c>
      <c r="AE100" s="17"/>
      <c r="AF100" s="17"/>
      <c r="AG100" s="17"/>
      <c r="AH100" s="17"/>
      <c r="AI100" s="17"/>
      <c r="AJ100" s="17"/>
      <c r="AK100" s="15" t="str">
        <f>IF(H100="","",AB68+5)</f>
        <v/>
      </c>
      <c r="AL100" s="15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42"/>
      <c r="AX100" s="3"/>
      <c r="AY100" s="55"/>
      <c r="AZ100" s="58"/>
      <c r="BA100" s="58"/>
      <c r="BB100" s="56"/>
      <c r="BC100" s="27" t="str">
        <f>IF(H100="","",HYPERLINK(VLOOKUP(H100,Feuil4!$B$4:$I$183,5,FALSE)))</f>
        <v/>
      </c>
    </row>
    <row r="101" spans="1:55" s="33" customFormat="1" ht="15" customHeight="1">
      <c r="A101" s="17"/>
      <c r="B101" s="17"/>
      <c r="C101" s="3">
        <v>130000</v>
      </c>
      <c r="D101" s="3" t="s">
        <v>175</v>
      </c>
      <c r="E101" s="3" t="s">
        <v>178</v>
      </c>
      <c r="F101" s="19" t="s">
        <v>61</v>
      </c>
      <c r="G101" s="7" t="s">
        <v>50</v>
      </c>
      <c r="H101" s="51"/>
      <c r="I101" s="21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5"/>
      <c r="AE101" s="17"/>
      <c r="AF101" s="17"/>
      <c r="AG101" s="17"/>
      <c r="AH101" s="17"/>
      <c r="AI101" s="17"/>
      <c r="AJ101" s="17"/>
      <c r="AK101" s="15"/>
      <c r="AL101" s="15"/>
      <c r="AM101" s="17"/>
      <c r="AN101" s="17"/>
      <c r="AO101" s="17"/>
      <c r="AP101" s="17"/>
      <c r="AQ101" s="17"/>
      <c r="AR101" s="17"/>
      <c r="AS101" s="17"/>
      <c r="AT101" s="17"/>
      <c r="AU101" s="15">
        <f>AR90+2</f>
        <v>21</v>
      </c>
      <c r="AV101" s="17"/>
      <c r="AW101" s="42"/>
      <c r="AX101" s="3"/>
      <c r="AY101" s="55"/>
      <c r="AZ101" s="58"/>
      <c r="BA101" s="58"/>
      <c r="BB101" s="56"/>
      <c r="BC101" s="27" t="str">
        <f>IF(H101="","",HYPERLINK(VLOOKUP(H101,Feuil4!$B$4:$I$183,5,FALSE)))</f>
        <v/>
      </c>
    </row>
    <row r="102" spans="1:55" s="33" customFormat="1" ht="15" customHeight="1">
      <c r="A102" s="17"/>
      <c r="B102" s="17"/>
      <c r="C102" s="3">
        <v>130000</v>
      </c>
      <c r="D102" s="3" t="s">
        <v>175</v>
      </c>
      <c r="E102" s="3" t="s">
        <v>178</v>
      </c>
      <c r="F102" s="20" t="s">
        <v>59</v>
      </c>
      <c r="G102" s="7" t="s">
        <v>50</v>
      </c>
      <c r="H102" s="51"/>
      <c r="I102" s="21"/>
      <c r="J102" s="17"/>
      <c r="K102" s="17"/>
      <c r="L102" s="15">
        <f>M59-1</f>
        <v>2</v>
      </c>
      <c r="M102" s="17"/>
      <c r="N102" s="17"/>
      <c r="O102" s="17"/>
      <c r="P102" s="17"/>
      <c r="Q102" s="15">
        <f>P64+1</f>
        <v>6</v>
      </c>
      <c r="R102" s="17"/>
      <c r="S102" s="17"/>
      <c r="T102" s="17"/>
      <c r="U102" s="15">
        <f>T55+A55</f>
        <v>8</v>
      </c>
      <c r="V102" s="17"/>
      <c r="W102" s="17"/>
      <c r="X102" s="17"/>
      <c r="Y102" s="17"/>
      <c r="Z102" s="15">
        <f>Y68+A68</f>
        <v>10</v>
      </c>
      <c r="AA102" s="17"/>
      <c r="AB102" s="17"/>
      <c r="AC102" s="15">
        <f>AB68+A68</f>
        <v>13</v>
      </c>
      <c r="AD102" s="15"/>
      <c r="AE102" s="17"/>
      <c r="AF102" s="17"/>
      <c r="AG102" s="17"/>
      <c r="AH102" s="17"/>
      <c r="AI102" s="17"/>
      <c r="AJ102" s="15">
        <f>AI90+A90</f>
        <v>17</v>
      </c>
      <c r="AK102" s="15"/>
      <c r="AL102" s="15"/>
      <c r="AM102" s="17"/>
      <c r="AN102" s="17"/>
      <c r="AO102" s="17"/>
      <c r="AP102" s="17"/>
      <c r="AQ102" s="17"/>
      <c r="AR102" s="17"/>
      <c r="AS102" s="17"/>
      <c r="AT102" s="17"/>
      <c r="AU102" s="15">
        <f>AR90+2</f>
        <v>21</v>
      </c>
      <c r="AV102" s="17"/>
      <c r="AW102" s="42"/>
      <c r="AX102" s="3"/>
      <c r="AY102" s="55"/>
      <c r="AZ102" s="58"/>
      <c r="BA102" s="58"/>
      <c r="BB102" s="56"/>
      <c r="BC102" s="27" t="str">
        <f>IF(H102="","",HYPERLINK(VLOOKUP(H102,Feuil4!$B$4:$I$183,5,FALSE)))</f>
        <v/>
      </c>
    </row>
    <row r="103" spans="1:55" s="33" customFormat="1" ht="15" customHeight="1" thickBot="1">
      <c r="A103" s="35"/>
      <c r="B103" s="35"/>
      <c r="C103" s="3">
        <v>130000</v>
      </c>
      <c r="D103" s="3" t="s">
        <v>175</v>
      </c>
      <c r="E103" s="3" t="s">
        <v>178</v>
      </c>
      <c r="F103" s="18" t="s">
        <v>26</v>
      </c>
      <c r="G103" s="48" t="s">
        <v>50</v>
      </c>
      <c r="H103" s="52"/>
      <c r="I103" s="23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6">
        <f>AR90+1</f>
        <v>20</v>
      </c>
      <c r="AU103" s="36"/>
      <c r="AV103" s="35"/>
      <c r="AW103" s="47"/>
      <c r="AX103" s="18"/>
      <c r="AY103" s="55"/>
      <c r="AZ103" s="59"/>
      <c r="BA103" s="59"/>
      <c r="BB103" s="56"/>
      <c r="BC103" s="27" t="str">
        <f>IF(H103="","",HYPERLINK(VLOOKUP(H103,Feuil4!$B$4:$I$183,5,FALSE)))</f>
        <v/>
      </c>
    </row>
  </sheetData>
  <autoFilter ref="A1:ZE52">
    <filterColumn colId="7"/>
  </autoFilter>
  <conditionalFormatting sqref="AU23:AY25 AU15:AY16 AU19:AY19 AR31:AT51 AQ5:AQ51 AZ1:AZ51 I7:AN18 I19:AP31 H42:AP43 A5:AP6 I44:AP51 AZ32:BB52 AW5:BA5 AZ6:BA6 H44:H48 I33:AP41 X33:AX33 I8:AV19 A1:AN4 A2:AV5 C1:BB1 H43:AX44 A42:G52 A6:AX7 AU12:AY12 AX14:AX16 AW18:AX19 I20:AX32 I34:AX42 AU28:AY51 I45:AX52 AU9:AY9 A7:H42 BB5:BB7 BA9:BB51 AY6:AY52 BC1:BC52 H5:H24 C3:E52">
    <cfRule type="timePeriod" dxfId="1" priority="4" timePeriod="last7Days">
      <formula>AND(TODAY()-FLOOR(A1,1)&lt;=6,FLOOR(A1,1)&lt;=TODAY())</formula>
    </cfRule>
  </conditionalFormatting>
  <conditionalFormatting sqref="C1:BC1 A1">
    <cfRule type="dataBar" priority="42">
      <dataBar>
        <cfvo type="min" val="0"/>
        <cfvo type="max" val="0"/>
        <color rgb="FF008AEF"/>
      </dataBar>
    </cfRule>
  </conditionalFormatting>
  <conditionalFormatting sqref="AU66:AY67 AU70:AY70 AQ56:AQ102 AZ53:AZ102 H93:AP94 I95:AP102 AW56:AY56 BA56:BA57 H95:H99 AR59:AV65 AU68:AV69 AR66:AT70 A53:AQ55 AR53:AV56 A93:G103 A56:AP92 AR57:AX58 AW63:AY63 AX65 AW69:AX69 AR71:AY102 AW60:AY60 BB56:BB58 BA60:BB103 AY57:AY59 AY61:AY62 AY64:AY65 AY68:AY69 I103:AZ103 BC53:BC103 C54:E103">
    <cfRule type="timePeriod" dxfId="0" priority="1" timePeriod="last7Days">
      <formula>AND(TODAY()-FLOOR(A53,1)&lt;=6,FLOOR(A53,1)&lt;=TODAY())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Feuil4</vt:lpstr>
      <vt:lpstr>Type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elodie</cp:lastModifiedBy>
  <cp:lastPrinted>2015-09-15T13:57:15Z</cp:lastPrinted>
  <dcterms:created xsi:type="dcterms:W3CDTF">2011-01-03T09:43:19Z</dcterms:created>
  <dcterms:modified xsi:type="dcterms:W3CDTF">2016-01-03T20:59:40Z</dcterms:modified>
</cp:coreProperties>
</file>